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04.03.19 на 73 млн" sheetId="1" state="visible" r:id="rId2"/>
    <sheet name="04.03.19 расчет на 73 млн" sheetId="2" state="visible" r:id="rId3"/>
    <sheet name="Лист3" sheetId="3" state="visible" r:id="rId4"/>
  </sheets>
  <definedNames>
    <definedName function="false" hidden="false" localSheetId="0" name="_xlnm.Print_Area" vbProcedure="false">'04.03.19 на 73 млн'!$A$1:$P$24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<sst xmlns="http://schemas.openxmlformats.org/spreadsheetml/2006/main" count="193" uniqueCount="97">
  <si>
    <t xml:space="preserve">                                                                                                                            </t>
  </si>
  <si>
    <t xml:space="preserve">ПРИЛОЖЕНИЕ 3</t>
  </si>
  <si>
    <t xml:space="preserve">к муниципальной программе "Формирование современной городской среды города Фатежа на 2018-2025 годы"                                                                                                          </t>
  </si>
  <si>
    <t xml:space="preserve">Ресурсное обеспечение реализации муниципальной программы за счет всех источников финансирования</t>
  </si>
  <si>
    <t xml:space="preserve">Наименование муниципальной программы, подпрограммы, основного мероприятия, мероприятия</t>
  </si>
  <si>
    <t xml:space="preserve">Ответственный исполнитель, соисполнитель</t>
  </si>
  <si>
    <t xml:space="preserve">Источник финансирования</t>
  </si>
  <si>
    <t xml:space="preserve">Код бюджетной классификации</t>
  </si>
  <si>
    <t xml:space="preserve">Расходы бюджета муниципального образования, руб.
</t>
  </si>
  <si>
    <t xml:space="preserve">ГРБС</t>
  </si>
  <si>
    <t xml:space="preserve">Рз</t>
  </si>
  <si>
    <t xml:space="preserve">Пр</t>
  </si>
  <si>
    <t xml:space="preserve">ЦСР</t>
  </si>
  <si>
    <t xml:space="preserve">ВР</t>
  </si>
  <si>
    <t xml:space="preserve">2018-2025</t>
  </si>
  <si>
    <t xml:space="preserve">2018 г.</t>
  </si>
  <si>
    <t xml:space="preserve">2019 г.</t>
  </si>
  <si>
    <t xml:space="preserve">2020 г.</t>
  </si>
  <si>
    <t xml:space="preserve">2021 г.</t>
  </si>
  <si>
    <t xml:space="preserve">2022 г.</t>
  </si>
  <si>
    <t xml:space="preserve">2023 г.</t>
  </si>
  <si>
    <t xml:space="preserve">2024г.</t>
  </si>
  <si>
    <t xml:space="preserve">2025г.</t>
  </si>
  <si>
    <t xml:space="preserve">«Формирование современной городской среды города Фатежа на 2018-2025 годы»</t>
  </si>
  <si>
    <t xml:space="preserve">Администрация города Фатежа</t>
  </si>
  <si>
    <t xml:space="preserve">Всего</t>
  </si>
  <si>
    <t xml:space="preserve"> </t>
  </si>
  <si>
    <t xml:space="preserve">1999,44</t>
  </si>
  <si>
    <t xml:space="preserve">6 655,76</t>
  </si>
  <si>
    <t xml:space="preserve">федеральный, областной бюджеты</t>
  </si>
  <si>
    <t xml:space="preserve">001</t>
  </si>
  <si>
    <t xml:space="preserve">05</t>
  </si>
  <si>
    <t xml:space="preserve">03</t>
  </si>
  <si>
    <t xml:space="preserve">141F255550</t>
  </si>
  <si>
    <t xml:space="preserve">1963,00</t>
  </si>
  <si>
    <t xml:space="preserve">6 555,76</t>
  </si>
  <si>
    <t xml:space="preserve">местный бюджет</t>
  </si>
  <si>
    <t xml:space="preserve">Благоустройство дворовых территорий города Фатежа</t>
  </si>
  <si>
    <t xml:space="preserve">управляющая компания, ТСЖ, Администрация города Фатежа</t>
  </si>
  <si>
    <t xml:space="preserve">8518,76</t>
  </si>
  <si>
    <t xml:space="preserve">6555,76</t>
  </si>
  <si>
    <t xml:space="preserve">8655,2</t>
  </si>
  <si>
    <t xml:space="preserve">6655,76</t>
  </si>
  <si>
    <t xml:space="preserve">Благоустройство общественных территорий города Фатежа</t>
  </si>
  <si>
    <t xml:space="preserve">244</t>
  </si>
  <si>
    <t xml:space="preserve">2210.43</t>
  </si>
  <si>
    <t xml:space="preserve">3101.37</t>
  </si>
  <si>
    <t xml:space="preserve">2113.12</t>
  </si>
  <si>
    <t xml:space="preserve">2 207.00</t>
  </si>
  <si>
    <t xml:space="preserve">244.61</t>
  </si>
  <si>
    <t xml:space="preserve">252.33</t>
  </si>
  <si>
    <t xml:space="preserve">35.64</t>
  </si>
  <si>
    <t xml:space="preserve">38.25</t>
  </si>
  <si>
    <t xml:space="preserve">всего</t>
  </si>
  <si>
    <t xml:space="preserve">2455.04</t>
  </si>
  <si>
    <t xml:space="preserve">3353.7</t>
  </si>
  <si>
    <t xml:space="preserve">2393.86</t>
  </si>
  <si>
    <t xml:space="preserve">2148.76</t>
  </si>
  <si>
    <t xml:space="preserve">2 245.25</t>
  </si>
  <si>
    <t xml:space="preserve">подпрограмма "Увековечение памяти погибших при защите Отечества на 2019-2024годы на территории города Фатежа"</t>
  </si>
  <si>
    <t xml:space="preserve">669.716</t>
  </si>
  <si>
    <t xml:space="preserve">11.434</t>
  </si>
  <si>
    <t xml:space="preserve">                                                        федеральный, областной бюджеты                  местный бюджет</t>
  </si>
  <si>
    <t xml:space="preserve">681.150</t>
  </si>
  <si>
    <t xml:space="preserve">Расчет по ГРБС</t>
  </si>
  <si>
    <t xml:space="preserve">федеральный</t>
  </si>
  <si>
    <t xml:space="preserve">областной</t>
  </si>
  <si>
    <t xml:space="preserve">субсидия</t>
  </si>
  <si>
    <t xml:space="preserve">Местн. Бюджет</t>
  </si>
  <si>
    <t xml:space="preserve">Итого</t>
  </si>
  <si>
    <t xml:space="preserve">стоимость работ</t>
  </si>
  <si>
    <t xml:space="preserve">разница</t>
  </si>
  <si>
    <t xml:space="preserve">архитектура дворы</t>
  </si>
  <si>
    <t xml:space="preserve">Архитектура обществ</t>
  </si>
  <si>
    <t xml:space="preserve">местный</t>
  </si>
  <si>
    <t xml:space="preserve">итого</t>
  </si>
  <si>
    <t xml:space="preserve">стоимость</t>
  </si>
  <si>
    <t xml:space="preserve">Комитет ЖКХ, размеж</t>
  </si>
  <si>
    <t xml:space="preserve">Комитет ЖКХ, неразмеж</t>
  </si>
  <si>
    <t xml:space="preserve">комитет жкх </t>
  </si>
  <si>
    <t xml:space="preserve">Детартамент строит.</t>
  </si>
  <si>
    <t xml:space="preserve">неразм</t>
  </si>
  <si>
    <t xml:space="preserve">разм</t>
  </si>
  <si>
    <t xml:space="preserve">Комитет экологии</t>
  </si>
  <si>
    <t xml:space="preserve">дворы</t>
  </si>
  <si>
    <t xml:space="preserve">обществ в т.ч.</t>
  </si>
  <si>
    <t xml:space="preserve">ВЛКСМ</t>
  </si>
  <si>
    <t xml:space="preserve">строит-во</t>
  </si>
  <si>
    <t xml:space="preserve">коэффициент софин</t>
  </si>
  <si>
    <t xml:space="preserve">обществ</t>
  </si>
  <si>
    <t xml:space="preserve">местный бюджет </t>
  </si>
  <si>
    <t xml:space="preserve">предусм</t>
  </si>
  <si>
    <t xml:space="preserve">софинансир</t>
  </si>
  <si>
    <t xml:space="preserve">субсидия по стоимости</t>
  </si>
  <si>
    <t xml:space="preserve">субсидия по стоимости + м.б.</t>
  </si>
  <si>
    <t xml:space="preserve">архитектура</t>
  </si>
  <si>
    <t xml:space="preserve">комитет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</si>
</sst>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.00"/>
    <numFmt numFmtId="166" formatCode="@"/>
    <numFmt numFmtId="167" formatCode="0.00"/>
    <numFmt numFmtId="168" formatCode="#,##0.000000000000000000000"/>
    <numFmt numFmtId="169" formatCode="#,##0.00000000000"/>
    <numFmt numFmtId="170" formatCode="#,##0.00000000"/>
  </numFmts>
  <fonts count="15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color rgb="FFFF3333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1"/>
    </font>
    <font>
      <sz val="10"/>
      <color rgb="FFFF3333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  <fill>
      <patternFill patternType="solid">
        <fgColor rgb="FFFF0000"/>
        <bgColor rgb="FFFF3333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9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9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0" fillId="2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0" fillId="2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8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0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38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P11" activeCellId="0" sqref="P11"/>
    </sheetView>
  </sheetViews>
  <sheetFormatPr defaultRowHeight="13.8" zeroHeight="false" outlineLevelRow="0" outlineLevelCol="0"/>
  <cols>
    <col collapsed="false" customWidth="true" hidden="false" outlineLevel="0" max="1" min="1" style="0" width="29.86"/>
    <col collapsed="false" customWidth="true" hidden="false" outlineLevel="0" max="2" min="2" style="0" width="15.88"/>
    <col collapsed="false" customWidth="true" hidden="false" outlineLevel="0" max="3" min="3" style="0" width="16.67"/>
    <col collapsed="false" customWidth="true" hidden="false" outlineLevel="0" max="4" min="4" style="0" width="10.12"/>
    <col collapsed="false" customWidth="true" hidden="false" outlineLevel="0" max="5" min="5" style="0" width="6.67"/>
    <col collapsed="false" customWidth="true" hidden="false" outlineLevel="0" max="6" min="6" style="0" width="7.92"/>
    <col collapsed="false" customWidth="true" hidden="false" outlineLevel="0" max="7" min="7" style="0" width="17.21"/>
    <col collapsed="false" customWidth="true" hidden="false" outlineLevel="0" max="8" min="8" style="0" width="8.61"/>
    <col collapsed="false" customWidth="true" hidden="false" outlineLevel="0" max="9" min="9" style="0" width="12.5"/>
    <col collapsed="false" customWidth="true" hidden="false" outlineLevel="0" max="10" min="10" style="0" width="11.81"/>
    <col collapsed="false" customWidth="true" hidden="false" outlineLevel="0" max="11" min="11" style="0" width="10.69"/>
    <col collapsed="false" customWidth="true" hidden="false" outlineLevel="0" max="12" min="12" style="0" width="14.86"/>
    <col collapsed="false" customWidth="true" hidden="false" outlineLevel="0" max="13" min="13" style="0" width="14.16"/>
    <col collapsed="false" customWidth="true" hidden="false" outlineLevel="0" max="14" min="14" style="0" width="11.53"/>
    <col collapsed="false" customWidth="true" hidden="false" outlineLevel="0" max="15" min="15" style="0" width="13.63"/>
    <col collapsed="false" customWidth="true" hidden="false" outlineLevel="0" max="16" min="16" style="0" width="14.59"/>
    <col collapsed="false" customWidth="false" hidden="false" outlineLevel="0" max="17" min="17" style="0" width="11.52"/>
    <col collapsed="false" customWidth="true" hidden="false" outlineLevel="0" max="1023" min="18" style="0" width="8.67"/>
    <col collapsed="false" customWidth="false" hidden="false" outlineLevel="0" max="1025" min="1024" style="0" width="11.52"/>
  </cols>
  <sheetData>
    <row r="1" customFormat="false" ht="18.75" hidden="false" customHeight="true" outlineLevel="0" collapsed="false">
      <c r="A1" s="1"/>
      <c r="B1" s="1"/>
      <c r="C1" s="1"/>
      <c r="D1" s="1"/>
      <c r="E1" s="1"/>
      <c r="F1" s="2" t="s">
        <v>0</v>
      </c>
      <c r="G1" s="2"/>
      <c r="H1" s="2"/>
      <c r="I1" s="2"/>
      <c r="J1" s="2"/>
      <c r="K1" s="2"/>
      <c r="L1" s="2"/>
      <c r="M1" s="3" t="s">
        <v>1</v>
      </c>
      <c r="N1" s="3"/>
      <c r="O1" s="3"/>
      <c r="P1" s="3"/>
      <c r="Q1" s="3"/>
    </row>
    <row r="2" customFormat="false" ht="5.25" hidden="false" customHeight="true" outlineLevel="0" collapsed="false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3" t="s">
        <v>2</v>
      </c>
      <c r="N2" s="3"/>
      <c r="O2" s="3"/>
      <c r="P2" s="3"/>
      <c r="Q2" s="3"/>
    </row>
    <row r="3" customFormat="false" ht="65.25" hidden="false" customHeight="true" outlineLevel="0" collapsed="false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3"/>
      <c r="N3" s="3"/>
      <c r="O3" s="3"/>
      <c r="P3" s="3"/>
      <c r="Q3" s="3"/>
    </row>
    <row r="4" customFormat="false" ht="9" hidden="false" customHeight="true" outlineLevel="0" collapsed="false">
      <c r="A4" s="1"/>
      <c r="B4" s="1"/>
      <c r="C4" s="1"/>
      <c r="D4" s="1"/>
      <c r="E4" s="1"/>
      <c r="F4" s="1"/>
      <c r="G4" s="1"/>
      <c r="H4" s="1"/>
      <c r="I4" s="1"/>
      <c r="J4" s="2"/>
      <c r="K4" s="2"/>
      <c r="L4" s="2"/>
      <c r="M4" s="2"/>
      <c r="N4" s="2"/>
      <c r="O4" s="4"/>
      <c r="P4" s="4"/>
      <c r="Q4" s="4"/>
    </row>
    <row r="5" customFormat="false" ht="17.35" hidden="false" customHeight="fals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6"/>
      <c r="P5" s="6"/>
      <c r="Q5" s="6"/>
    </row>
    <row r="6" customFormat="false" ht="14.25" hidden="false" customHeight="true" outlineLevel="0" collapsed="false">
      <c r="A6" s="7"/>
      <c r="B6" s="7"/>
      <c r="C6" s="7"/>
      <c r="D6" s="7"/>
      <c r="E6" s="7"/>
      <c r="F6" s="7"/>
      <c r="G6" s="7"/>
      <c r="H6" s="7"/>
      <c r="I6" s="7"/>
      <c r="J6" s="7"/>
      <c r="K6" s="8"/>
      <c r="L6" s="7"/>
      <c r="M6" s="7"/>
      <c r="N6" s="7"/>
      <c r="O6" s="7"/>
      <c r="P6" s="7"/>
      <c r="Q6" s="7"/>
    </row>
    <row r="7" customFormat="false" ht="27" hidden="false" customHeight="true" outlineLevel="0" collapsed="false">
      <c r="A7" s="9" t="s">
        <v>4</v>
      </c>
      <c r="B7" s="9" t="s">
        <v>5</v>
      </c>
      <c r="C7" s="9" t="s">
        <v>6</v>
      </c>
      <c r="D7" s="10" t="s">
        <v>7</v>
      </c>
      <c r="E7" s="10"/>
      <c r="F7" s="10"/>
      <c r="G7" s="10"/>
      <c r="H7" s="10"/>
      <c r="I7" s="9" t="s">
        <v>8</v>
      </c>
      <c r="J7" s="9"/>
      <c r="K7" s="9"/>
      <c r="L7" s="9"/>
      <c r="M7" s="9"/>
      <c r="N7" s="9"/>
      <c r="O7" s="9"/>
      <c r="P7" s="9"/>
      <c r="Q7" s="9"/>
    </row>
    <row r="8" customFormat="false" ht="82.5" hidden="false" customHeight="true" outlineLevel="0" collapsed="false">
      <c r="A8" s="9"/>
      <c r="B8" s="9"/>
      <c r="C8" s="9"/>
      <c r="D8" s="9" t="s">
        <v>9</v>
      </c>
      <c r="E8" s="9" t="s">
        <v>10</v>
      </c>
      <c r="F8" s="9" t="s">
        <v>11</v>
      </c>
      <c r="G8" s="9" t="s">
        <v>12</v>
      </c>
      <c r="H8" s="10" t="s">
        <v>13</v>
      </c>
      <c r="I8" s="9" t="s">
        <v>14</v>
      </c>
      <c r="J8" s="9" t="s">
        <v>15</v>
      </c>
      <c r="K8" s="9" t="s">
        <v>16</v>
      </c>
      <c r="L8" s="11" t="s">
        <v>17</v>
      </c>
      <c r="M8" s="9" t="s">
        <v>18</v>
      </c>
      <c r="N8" s="9" t="s">
        <v>19</v>
      </c>
      <c r="O8" s="9" t="s">
        <v>20</v>
      </c>
      <c r="P8" s="9" t="s">
        <v>21</v>
      </c>
      <c r="Q8" s="9" t="s">
        <v>22</v>
      </c>
    </row>
    <row r="9" customFormat="false" ht="17.35" hidden="false" customHeight="true" outlineLevel="0" collapsed="false">
      <c r="A9" s="12" t="s">
        <v>23</v>
      </c>
      <c r="B9" s="12" t="s">
        <v>24</v>
      </c>
      <c r="C9" s="9" t="s">
        <v>25</v>
      </c>
      <c r="D9" s="9"/>
      <c r="E9" s="9"/>
      <c r="F9" s="9"/>
      <c r="G9" s="9"/>
      <c r="H9" s="9" t="s">
        <v>26</v>
      </c>
      <c r="I9" s="13" t="n">
        <v>120143.53</v>
      </c>
      <c r="J9" s="14" t="n">
        <v>2455.042</v>
      </c>
      <c r="K9" s="14" t="n">
        <v>3353.7</v>
      </c>
      <c r="L9" s="14" t="n">
        <v>3075.006</v>
      </c>
      <c r="M9" s="14" t="n">
        <v>2148.762</v>
      </c>
      <c r="N9" s="14" t="n">
        <v>98268.02733</v>
      </c>
      <c r="O9" s="14" t="n">
        <v>2187.59</v>
      </c>
      <c r="P9" s="15" t="s">
        <v>27</v>
      </c>
      <c r="Q9" s="15" t="s">
        <v>28</v>
      </c>
    </row>
    <row r="10" customFormat="false" ht="38.25" hidden="false" customHeight="true" outlineLevel="0" collapsed="false">
      <c r="A10" s="12"/>
      <c r="B10" s="12"/>
      <c r="C10" s="16" t="s">
        <v>29</v>
      </c>
      <c r="D10" s="17" t="s">
        <v>30</v>
      </c>
      <c r="E10" s="17" t="s">
        <v>31</v>
      </c>
      <c r="F10" s="17" t="s">
        <v>32</v>
      </c>
      <c r="G10" s="9" t="s">
        <v>33</v>
      </c>
      <c r="H10" s="9" t="n">
        <v>244</v>
      </c>
      <c r="I10" s="13" t="n">
        <v>114343.24</v>
      </c>
      <c r="J10" s="14" t="n">
        <v>2210.43</v>
      </c>
      <c r="K10" s="14" t="n">
        <v>3101.373</v>
      </c>
      <c r="L10" s="14" t="n">
        <v>3018.648</v>
      </c>
      <c r="M10" s="14" t="n">
        <v>2113.118</v>
      </c>
      <c r="N10" s="14" t="n">
        <v>93229.78</v>
      </c>
      <c r="O10" s="14" t="n">
        <v>2151.13</v>
      </c>
      <c r="P10" s="15" t="s">
        <v>34</v>
      </c>
      <c r="Q10" s="15" t="s">
        <v>35</v>
      </c>
    </row>
    <row r="11" customFormat="false" ht="13.8" hidden="false" customHeight="false" outlineLevel="0" collapsed="false">
      <c r="A11" s="12"/>
      <c r="B11" s="12"/>
      <c r="C11" s="16" t="s">
        <v>36</v>
      </c>
      <c r="D11" s="17" t="s">
        <v>30</v>
      </c>
      <c r="E11" s="17" t="s">
        <v>31</v>
      </c>
      <c r="F11" s="17" t="s">
        <v>32</v>
      </c>
      <c r="G11" s="9" t="s">
        <v>33</v>
      </c>
      <c r="H11" s="9" t="n">
        <v>244</v>
      </c>
      <c r="I11" s="13" t="n">
        <v>5799.29</v>
      </c>
      <c r="J11" s="14" t="n">
        <v>244.612</v>
      </c>
      <c r="K11" s="14" t="n">
        <v>252.327</v>
      </c>
      <c r="L11" s="14" t="n">
        <v>56.358</v>
      </c>
      <c r="M11" s="14" t="n">
        <v>35.644</v>
      </c>
      <c r="N11" s="14" t="n">
        <v>5038.248</v>
      </c>
      <c r="O11" s="14" t="n">
        <v>36.46</v>
      </c>
      <c r="P11" s="14" t="n">
        <v>36.44</v>
      </c>
      <c r="Q11" s="14" t="n">
        <v>100</v>
      </c>
    </row>
    <row r="12" customFormat="false" ht="37.5" hidden="false" customHeight="true" outlineLevel="0" collapsed="false">
      <c r="A12" s="18" t="s">
        <v>37</v>
      </c>
      <c r="B12" s="18" t="s">
        <v>38</v>
      </c>
      <c r="C12" s="16" t="s">
        <v>29</v>
      </c>
      <c r="D12" s="16" t="s">
        <v>30</v>
      </c>
      <c r="E12" s="19" t="s">
        <v>31</v>
      </c>
      <c r="F12" s="19" t="s">
        <v>32</v>
      </c>
      <c r="G12" s="19" t="s">
        <v>33</v>
      </c>
      <c r="H12" s="16" t="n">
        <v>244</v>
      </c>
      <c r="I12" s="20" t="s">
        <v>39</v>
      </c>
      <c r="J12" s="14"/>
      <c r="K12" s="14"/>
      <c r="L12" s="14"/>
      <c r="M12" s="14"/>
      <c r="N12" s="14"/>
      <c r="O12" s="14"/>
      <c r="P12" s="15" t="s">
        <v>34</v>
      </c>
      <c r="Q12" s="15" t="s">
        <v>40</v>
      </c>
    </row>
    <row r="13" customFormat="false" ht="13.8" hidden="false" customHeight="false" outlineLevel="0" collapsed="false">
      <c r="A13" s="18"/>
      <c r="B13" s="18"/>
      <c r="C13" s="16"/>
      <c r="D13" s="16"/>
      <c r="E13" s="16"/>
      <c r="F13" s="16"/>
      <c r="G13" s="16"/>
      <c r="H13" s="16"/>
      <c r="I13" s="20"/>
      <c r="J13" s="14"/>
      <c r="K13" s="14"/>
      <c r="L13" s="14"/>
      <c r="M13" s="14"/>
      <c r="N13" s="14"/>
      <c r="O13" s="14"/>
      <c r="P13" s="15"/>
      <c r="Q13" s="15"/>
    </row>
    <row r="14" customFormat="false" ht="15" hidden="false" customHeight="true" outlineLevel="0" collapsed="false">
      <c r="A14" s="18"/>
      <c r="B14" s="18"/>
      <c r="C14" s="16" t="s">
        <v>36</v>
      </c>
      <c r="D14" s="16" t="s">
        <v>30</v>
      </c>
      <c r="E14" s="19" t="s">
        <v>31</v>
      </c>
      <c r="F14" s="19" t="s">
        <v>32</v>
      </c>
      <c r="G14" s="19" t="s">
        <v>33</v>
      </c>
      <c r="H14" s="16" t="n">
        <v>244</v>
      </c>
      <c r="I14" s="21" t="n">
        <v>136.44</v>
      </c>
      <c r="J14" s="22"/>
      <c r="K14" s="22"/>
      <c r="L14" s="22"/>
      <c r="M14" s="22"/>
      <c r="N14" s="22"/>
      <c r="O14" s="22"/>
      <c r="P14" s="22" t="n">
        <v>36.44</v>
      </c>
      <c r="Q14" s="22" t="n">
        <v>100</v>
      </c>
    </row>
    <row r="15" customFormat="false" ht="15" hidden="false" customHeight="true" outlineLevel="0" collapsed="false">
      <c r="A15" s="18"/>
      <c r="B15" s="18"/>
      <c r="C15" s="16"/>
      <c r="D15" s="16"/>
      <c r="E15" s="16"/>
      <c r="F15" s="16"/>
      <c r="G15" s="16"/>
      <c r="H15" s="16"/>
      <c r="I15" s="21"/>
      <c r="J15" s="22"/>
      <c r="K15" s="22"/>
      <c r="L15" s="22"/>
      <c r="M15" s="22"/>
      <c r="N15" s="22"/>
      <c r="O15" s="22"/>
      <c r="P15" s="22"/>
      <c r="Q15" s="22"/>
    </row>
    <row r="16" customFormat="false" ht="13.8" hidden="false" customHeight="false" outlineLevel="0" collapsed="false">
      <c r="A16" s="18"/>
      <c r="B16" s="18" t="s">
        <v>25</v>
      </c>
      <c r="C16" s="18"/>
      <c r="D16" s="18"/>
      <c r="E16" s="23"/>
      <c r="F16" s="23"/>
      <c r="G16" s="23"/>
      <c r="H16" s="23"/>
      <c r="I16" s="24" t="s">
        <v>41</v>
      </c>
      <c r="J16" s="25"/>
      <c r="K16" s="25"/>
      <c r="L16" s="25"/>
      <c r="M16" s="25"/>
      <c r="N16" s="25"/>
      <c r="O16" s="25"/>
      <c r="P16" s="26" t="s">
        <v>27</v>
      </c>
      <c r="Q16" s="26" t="s">
        <v>42</v>
      </c>
    </row>
    <row r="17" customFormat="false" ht="18.75" hidden="false" customHeight="true" outlineLevel="0" collapsed="false">
      <c r="A17" s="16" t="s">
        <v>43</v>
      </c>
      <c r="B17" s="16" t="s">
        <v>24</v>
      </c>
      <c r="C17" s="16" t="s">
        <v>29</v>
      </c>
      <c r="D17" s="16" t="s">
        <v>30</v>
      </c>
      <c r="E17" s="19" t="s">
        <v>31</v>
      </c>
      <c r="F17" s="19" t="s">
        <v>32</v>
      </c>
      <c r="G17" s="19" t="s">
        <v>33</v>
      </c>
      <c r="H17" s="19" t="s">
        <v>44</v>
      </c>
      <c r="I17" s="21" t="n">
        <v>14131.98</v>
      </c>
      <c r="J17" s="22" t="s">
        <v>45</v>
      </c>
      <c r="K17" s="27" t="s">
        <v>46</v>
      </c>
      <c r="L17" s="27" t="n">
        <v>2348.93</v>
      </c>
      <c r="M17" s="27" t="s">
        <v>47</v>
      </c>
      <c r="N17" s="27" t="s">
        <v>48</v>
      </c>
      <c r="O17" s="27" t="n">
        <v>2151.13</v>
      </c>
      <c r="P17" s="27"/>
      <c r="Q17" s="27"/>
    </row>
    <row r="18" customFormat="false" ht="40.5" hidden="false" customHeight="true" outlineLevel="0" collapsed="false">
      <c r="A18" s="16"/>
      <c r="B18" s="16"/>
      <c r="C18" s="16"/>
      <c r="D18" s="16"/>
      <c r="E18" s="16"/>
      <c r="F18" s="16"/>
      <c r="G18" s="16"/>
      <c r="H18" s="16"/>
      <c r="I18" s="21"/>
      <c r="J18" s="22"/>
      <c r="K18" s="27"/>
      <c r="L18" s="27"/>
      <c r="M18" s="27"/>
      <c r="N18" s="27"/>
      <c r="O18" s="27"/>
      <c r="P18" s="27"/>
      <c r="Q18" s="27"/>
    </row>
    <row r="19" customFormat="false" ht="4.5" hidden="false" customHeight="true" outlineLevel="0" collapsed="false">
      <c r="A19" s="16"/>
      <c r="B19" s="16"/>
      <c r="C19" s="16"/>
      <c r="D19" s="16"/>
      <c r="E19" s="16"/>
      <c r="F19" s="16"/>
      <c r="G19" s="16"/>
      <c r="H19" s="16"/>
      <c r="I19" s="21"/>
      <c r="J19" s="22"/>
      <c r="K19" s="27"/>
      <c r="L19" s="27"/>
      <c r="M19" s="27"/>
      <c r="N19" s="27"/>
      <c r="O19" s="27"/>
      <c r="P19" s="27"/>
      <c r="Q19" s="27"/>
    </row>
    <row r="20" customFormat="false" ht="2.25" hidden="false" customHeight="true" outlineLevel="0" collapsed="false">
      <c r="A20" s="16"/>
      <c r="B20" s="16"/>
      <c r="C20" s="16" t="s">
        <v>36</v>
      </c>
      <c r="D20" s="16" t="n">
        <v>910</v>
      </c>
      <c r="E20" s="19" t="s">
        <v>31</v>
      </c>
      <c r="F20" s="19" t="s">
        <v>32</v>
      </c>
      <c r="G20" s="19" t="s">
        <v>33</v>
      </c>
      <c r="H20" s="19" t="s">
        <v>44</v>
      </c>
      <c r="I20" s="21" t="n">
        <v>652.2</v>
      </c>
      <c r="J20" s="22" t="s">
        <v>49</v>
      </c>
      <c r="K20" s="27" t="s">
        <v>50</v>
      </c>
      <c r="L20" s="27" t="n">
        <v>44.92</v>
      </c>
      <c r="M20" s="27" t="s">
        <v>51</v>
      </c>
      <c r="N20" s="27" t="s">
        <v>52</v>
      </c>
      <c r="O20" s="27" t="n">
        <v>36.46</v>
      </c>
      <c r="P20" s="27"/>
      <c r="Q20" s="27"/>
    </row>
    <row r="21" customFormat="false" ht="15" hidden="false" customHeight="true" outlineLevel="0" collapsed="false">
      <c r="A21" s="16"/>
      <c r="B21" s="16"/>
      <c r="C21" s="16"/>
      <c r="D21" s="16"/>
      <c r="E21" s="16"/>
      <c r="F21" s="16"/>
      <c r="G21" s="16"/>
      <c r="H21" s="16"/>
      <c r="I21" s="21"/>
      <c r="J21" s="22"/>
      <c r="K21" s="27"/>
      <c r="L21" s="27"/>
      <c r="M21" s="27"/>
      <c r="N21" s="27"/>
      <c r="O21" s="27"/>
      <c r="P21" s="27"/>
      <c r="Q21" s="27"/>
    </row>
    <row r="22" customFormat="false" ht="15" hidden="false" customHeight="true" outlineLevel="0" collapsed="false">
      <c r="A22" s="16"/>
      <c r="B22" s="16"/>
      <c r="C22" s="16"/>
      <c r="D22" s="16"/>
      <c r="E22" s="16"/>
      <c r="F22" s="16"/>
      <c r="G22" s="16"/>
      <c r="H22" s="16"/>
      <c r="I22" s="21"/>
      <c r="J22" s="22"/>
      <c r="K22" s="27"/>
      <c r="L22" s="27"/>
      <c r="M22" s="27"/>
      <c r="N22" s="27"/>
      <c r="O22" s="27"/>
      <c r="P22" s="27"/>
      <c r="Q22" s="27"/>
    </row>
    <row r="23" customFormat="false" ht="15" hidden="false" customHeight="true" outlineLevel="0" collapsed="false">
      <c r="A23" s="16"/>
      <c r="B23" s="16"/>
      <c r="C23" s="16"/>
      <c r="D23" s="16"/>
      <c r="E23" s="16"/>
      <c r="F23" s="16"/>
      <c r="G23" s="16"/>
      <c r="H23" s="16"/>
      <c r="I23" s="21"/>
      <c r="J23" s="22"/>
      <c r="K23" s="27"/>
      <c r="L23" s="27"/>
      <c r="M23" s="27"/>
      <c r="N23" s="27"/>
      <c r="O23" s="27"/>
      <c r="P23" s="27"/>
      <c r="Q23" s="27"/>
    </row>
    <row r="24" customFormat="false" ht="13.8" hidden="false" customHeight="false" outlineLevel="0" collapsed="false">
      <c r="A24" s="18"/>
      <c r="B24" s="28" t="s">
        <v>53</v>
      </c>
      <c r="C24" s="28"/>
      <c r="D24" s="29"/>
      <c r="E24" s="29"/>
      <c r="F24" s="29"/>
      <c r="G24" s="29"/>
      <c r="H24" s="29"/>
      <c r="I24" s="30" t="n">
        <v>14784.2</v>
      </c>
      <c r="J24" s="22" t="s">
        <v>54</v>
      </c>
      <c r="K24" s="22" t="s">
        <v>55</v>
      </c>
      <c r="L24" s="22" t="s">
        <v>56</v>
      </c>
      <c r="M24" s="22" t="s">
        <v>57</v>
      </c>
      <c r="N24" s="22" t="s">
        <v>58</v>
      </c>
      <c r="O24" s="22" t="n">
        <v>2187.59</v>
      </c>
      <c r="P24" s="31"/>
      <c r="Q24" s="31"/>
    </row>
    <row r="25" customFormat="false" ht="15" hidden="false" customHeight="true" outlineLevel="0" collapsed="false">
      <c r="A25" s="16" t="s">
        <v>59</v>
      </c>
      <c r="B25" s="16" t="s">
        <v>24</v>
      </c>
      <c r="C25" s="16" t="s">
        <v>29</v>
      </c>
      <c r="D25" s="32" t="s">
        <v>30</v>
      </c>
      <c r="E25" s="19" t="s">
        <v>31</v>
      </c>
      <c r="F25" s="19" t="s">
        <v>32</v>
      </c>
      <c r="G25" s="19" t="s">
        <v>33</v>
      </c>
      <c r="H25" s="32"/>
      <c r="I25" s="33" t="n">
        <v>669.716</v>
      </c>
      <c r="J25" s="34"/>
      <c r="K25" s="34"/>
      <c r="L25" s="35" t="s">
        <v>60</v>
      </c>
      <c r="M25" s="34"/>
      <c r="N25" s="34"/>
      <c r="O25" s="34"/>
      <c r="P25" s="34"/>
      <c r="Q25" s="34"/>
    </row>
    <row r="26" customFormat="false" ht="15" hidden="false" customHeight="true" outlineLevel="0" collapsed="false">
      <c r="A26" s="16"/>
      <c r="B26" s="16"/>
      <c r="C26" s="16"/>
      <c r="D26" s="32"/>
      <c r="E26" s="19"/>
      <c r="F26" s="19"/>
      <c r="G26" s="19"/>
      <c r="H26" s="32"/>
      <c r="I26" s="33"/>
      <c r="J26" s="34"/>
      <c r="K26" s="34"/>
      <c r="L26" s="35"/>
      <c r="M26" s="34"/>
      <c r="N26" s="34"/>
      <c r="O26" s="34"/>
      <c r="P26" s="34"/>
      <c r="Q26" s="34"/>
    </row>
    <row r="27" customFormat="false" ht="7.5" hidden="false" customHeight="true" outlineLevel="0" collapsed="false">
      <c r="A27" s="16"/>
      <c r="B27" s="16"/>
      <c r="C27" s="16"/>
      <c r="D27" s="32"/>
      <c r="E27" s="19"/>
      <c r="F27" s="19"/>
      <c r="G27" s="19"/>
      <c r="H27" s="32"/>
      <c r="I27" s="33"/>
      <c r="J27" s="34"/>
      <c r="K27" s="34"/>
      <c r="L27" s="35"/>
      <c r="M27" s="34"/>
      <c r="N27" s="34"/>
      <c r="O27" s="34"/>
      <c r="P27" s="34"/>
      <c r="Q27" s="34"/>
    </row>
    <row r="28" customFormat="false" ht="1.5" hidden="false" customHeight="true" outlineLevel="0" collapsed="false">
      <c r="A28" s="16"/>
      <c r="B28" s="16"/>
      <c r="C28" s="16"/>
      <c r="D28" s="32"/>
      <c r="E28" s="19" t="s">
        <v>31</v>
      </c>
      <c r="F28" s="19" t="s">
        <v>32</v>
      </c>
      <c r="G28" s="19" t="s">
        <v>33</v>
      </c>
      <c r="H28" s="32"/>
      <c r="I28" s="33"/>
      <c r="J28" s="34"/>
      <c r="K28" s="34"/>
      <c r="L28" s="35"/>
      <c r="M28" s="34"/>
      <c r="N28" s="34"/>
      <c r="O28" s="34"/>
      <c r="P28" s="34"/>
      <c r="Q28" s="34"/>
    </row>
    <row r="29" customFormat="false" ht="15" hidden="false" customHeight="true" outlineLevel="0" collapsed="false">
      <c r="A29" s="16"/>
      <c r="B29" s="16"/>
      <c r="C29" s="16" t="s">
        <v>36</v>
      </c>
      <c r="D29" s="32" t="n">
        <v>910</v>
      </c>
      <c r="E29" s="19"/>
      <c r="F29" s="19"/>
      <c r="G29" s="19"/>
      <c r="H29" s="32"/>
      <c r="I29" s="33" t="n">
        <v>11.434</v>
      </c>
      <c r="J29" s="34"/>
      <c r="K29" s="34"/>
      <c r="L29" s="35" t="s">
        <v>61</v>
      </c>
      <c r="M29" s="34"/>
      <c r="N29" s="34"/>
      <c r="O29" s="34"/>
      <c r="P29" s="34"/>
      <c r="Q29" s="34"/>
    </row>
    <row r="30" customFormat="false" ht="15" hidden="false" customHeight="true" outlineLevel="0" collapsed="false">
      <c r="A30" s="16"/>
      <c r="B30" s="16"/>
      <c r="C30" s="16"/>
      <c r="D30" s="32"/>
      <c r="E30" s="19"/>
      <c r="F30" s="19"/>
      <c r="G30" s="19"/>
      <c r="H30" s="32"/>
      <c r="I30" s="33"/>
      <c r="J30" s="34"/>
      <c r="K30" s="34"/>
      <c r="L30" s="35"/>
      <c r="M30" s="34"/>
      <c r="N30" s="34"/>
      <c r="O30" s="34"/>
      <c r="P30" s="34"/>
      <c r="Q30" s="34"/>
    </row>
    <row r="31" customFormat="false" ht="7.5" hidden="false" customHeight="true" outlineLevel="0" collapsed="false">
      <c r="A31" s="16"/>
      <c r="B31" s="16"/>
      <c r="C31" s="16"/>
      <c r="D31" s="32"/>
      <c r="E31" s="19"/>
      <c r="F31" s="19"/>
      <c r="G31" s="19"/>
      <c r="H31" s="32"/>
      <c r="I31" s="33"/>
      <c r="J31" s="34"/>
      <c r="K31" s="34"/>
      <c r="L31" s="35"/>
      <c r="M31" s="34"/>
      <c r="N31" s="34"/>
      <c r="O31" s="34"/>
      <c r="P31" s="34"/>
      <c r="Q31" s="34"/>
    </row>
    <row r="32" customFormat="false" ht="13.8" hidden="true" customHeight="false" outlineLevel="0" collapsed="false">
      <c r="A32" s="16"/>
      <c r="B32" s="36"/>
      <c r="C32" s="16"/>
      <c r="D32" s="36"/>
      <c r="E32" s="36"/>
      <c r="F32" s="36"/>
      <c r="G32" s="36"/>
      <c r="H32" s="36"/>
      <c r="I32" s="37"/>
      <c r="J32" s="36"/>
      <c r="K32" s="36"/>
      <c r="L32" s="38"/>
      <c r="M32" s="36"/>
      <c r="N32" s="36"/>
      <c r="O32" s="36"/>
      <c r="P32" s="36"/>
      <c r="Q32" s="36"/>
    </row>
    <row r="33" customFormat="false" ht="18" hidden="false" customHeight="true" outlineLevel="0" collapsed="false">
      <c r="A33" s="39"/>
      <c r="B33" s="40" t="s">
        <v>53</v>
      </c>
      <c r="C33" s="41" t="s">
        <v>62</v>
      </c>
      <c r="D33" s="39"/>
      <c r="E33" s="39"/>
      <c r="F33" s="39"/>
      <c r="G33" s="39"/>
      <c r="H33" s="39"/>
      <c r="I33" s="33" t="n">
        <v>681.15</v>
      </c>
      <c r="J33" s="39"/>
      <c r="K33" s="39"/>
      <c r="L33" s="35" t="s">
        <v>63</v>
      </c>
      <c r="M33" s="39"/>
      <c r="N33" s="39"/>
      <c r="O33" s="39"/>
      <c r="P33" s="39"/>
      <c r="Q33" s="39"/>
    </row>
    <row r="34" customFormat="false" ht="28.5" hidden="false" customHeight="true" outlineLevel="0" collapsed="false">
      <c r="A34" s="39"/>
      <c r="B34" s="42" t="s">
        <v>24</v>
      </c>
      <c r="C34" s="41"/>
      <c r="D34" s="43" t="s">
        <v>30</v>
      </c>
      <c r="E34" s="39" t="n">
        <v>5</v>
      </c>
      <c r="F34" s="39" t="n">
        <v>3</v>
      </c>
      <c r="G34" s="19" t="s">
        <v>33</v>
      </c>
      <c r="H34" s="39" t="n">
        <v>244</v>
      </c>
      <c r="I34" s="33" t="n">
        <v>91022.78</v>
      </c>
      <c r="J34" s="39"/>
      <c r="K34" s="39"/>
      <c r="L34" s="35"/>
      <c r="M34" s="39"/>
      <c r="N34" s="35" t="n">
        <v>91022.78</v>
      </c>
      <c r="O34" s="39"/>
      <c r="P34" s="39"/>
      <c r="Q34" s="39"/>
    </row>
    <row r="35" customFormat="false" ht="18" hidden="false" customHeight="true" outlineLevel="0" collapsed="false">
      <c r="A35" s="39"/>
      <c r="B35" s="42"/>
      <c r="C35" s="41"/>
      <c r="D35" s="43" t="s">
        <v>30</v>
      </c>
      <c r="E35" s="39" t="n">
        <v>5</v>
      </c>
      <c r="F35" s="39" t="n">
        <v>3</v>
      </c>
      <c r="G35" s="19"/>
      <c r="H35" s="39" t="n">
        <v>244</v>
      </c>
      <c r="I35" s="33" t="n">
        <v>5000</v>
      </c>
      <c r="J35" s="39"/>
      <c r="K35" s="39"/>
      <c r="L35" s="35"/>
      <c r="M35" s="39"/>
      <c r="N35" s="39" t="n">
        <v>5000</v>
      </c>
      <c r="O35" s="39"/>
      <c r="P35" s="39"/>
      <c r="Q35" s="39"/>
    </row>
    <row r="36" customFormat="false" ht="18" hidden="false" customHeight="true" outlineLevel="0" collapsed="false">
      <c r="A36" s="39"/>
      <c r="B36" s="40" t="s">
        <v>53</v>
      </c>
      <c r="C36" s="41"/>
      <c r="D36" s="39"/>
      <c r="E36" s="39"/>
      <c r="F36" s="39"/>
      <c r="G36" s="19"/>
      <c r="H36" s="39"/>
      <c r="I36" s="33" t="n">
        <v>96022.78</v>
      </c>
      <c r="J36" s="39"/>
      <c r="K36" s="39"/>
      <c r="L36" s="35"/>
      <c r="M36" s="44"/>
      <c r="N36" s="35" t="n">
        <v>96022.78</v>
      </c>
      <c r="O36" s="39"/>
      <c r="P36" s="39"/>
      <c r="Q36" s="39"/>
    </row>
    <row r="37" customFormat="false" ht="7.5" hidden="false" customHeight="true" outlineLevel="0" collapsed="false">
      <c r="A37" s="36"/>
      <c r="B37" s="36"/>
      <c r="C37" s="41"/>
      <c r="D37" s="36"/>
      <c r="E37" s="36"/>
      <c r="F37" s="36"/>
      <c r="G37" s="19"/>
      <c r="H37" s="36"/>
      <c r="I37" s="36"/>
      <c r="J37" s="36"/>
      <c r="K37" s="36"/>
      <c r="L37" s="36"/>
      <c r="M37" s="36"/>
      <c r="N37" s="36"/>
      <c r="O37" s="36"/>
      <c r="P37" s="36"/>
      <c r="Q37" s="36"/>
    </row>
    <row r="38" customFormat="false" ht="13.8" hidden="true" customHeight="false" outlineLevel="0" collapsed="false">
      <c r="A38" s="36"/>
      <c r="B38" s="36"/>
      <c r="C38" s="41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</row>
  </sheetData>
  <mergeCells count="109">
    <mergeCell ref="M1:P1"/>
    <mergeCell ref="M2:P3"/>
    <mergeCell ref="A5:N5"/>
    <mergeCell ref="A7:A8"/>
    <mergeCell ref="B7:B8"/>
    <mergeCell ref="C7:C8"/>
    <mergeCell ref="D7:H7"/>
    <mergeCell ref="I7:P7"/>
    <mergeCell ref="A9:A11"/>
    <mergeCell ref="B9:B11"/>
    <mergeCell ref="A12:A16"/>
    <mergeCell ref="B12:B15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O12:O13"/>
    <mergeCell ref="P12:P13"/>
    <mergeCell ref="Q12:Q13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P14:P15"/>
    <mergeCell ref="Q14:Q15"/>
    <mergeCell ref="A17:A23"/>
    <mergeCell ref="B17:B23"/>
    <mergeCell ref="C17:C19"/>
    <mergeCell ref="D17:D19"/>
    <mergeCell ref="E17:E19"/>
    <mergeCell ref="F17:F19"/>
    <mergeCell ref="G17:G19"/>
    <mergeCell ref="H17:H19"/>
    <mergeCell ref="I17:I19"/>
    <mergeCell ref="J17:J19"/>
    <mergeCell ref="K17:K19"/>
    <mergeCell ref="L17:L19"/>
    <mergeCell ref="M17:M19"/>
    <mergeCell ref="N17:N19"/>
    <mergeCell ref="O17:O19"/>
    <mergeCell ref="P17:P20"/>
    <mergeCell ref="Q17:Q19"/>
    <mergeCell ref="C20:C23"/>
    <mergeCell ref="D20:D23"/>
    <mergeCell ref="E20:E23"/>
    <mergeCell ref="F20:F23"/>
    <mergeCell ref="G20:G23"/>
    <mergeCell ref="H20:H23"/>
    <mergeCell ref="I20:I23"/>
    <mergeCell ref="J20:J23"/>
    <mergeCell ref="K20:K23"/>
    <mergeCell ref="L20:L23"/>
    <mergeCell ref="M20:M23"/>
    <mergeCell ref="N20:N23"/>
    <mergeCell ref="O20:O23"/>
    <mergeCell ref="P21:P23"/>
    <mergeCell ref="Q21:Q23"/>
    <mergeCell ref="A25:A32"/>
    <mergeCell ref="B25:B31"/>
    <mergeCell ref="C25:C28"/>
    <mergeCell ref="D25:D28"/>
    <mergeCell ref="E25:E27"/>
    <mergeCell ref="F25:F27"/>
    <mergeCell ref="G25:G27"/>
    <mergeCell ref="H25:H28"/>
    <mergeCell ref="I25:I28"/>
    <mergeCell ref="J25:J28"/>
    <mergeCell ref="K25:K28"/>
    <mergeCell ref="L25:L28"/>
    <mergeCell ref="M25:M28"/>
    <mergeCell ref="N25:N28"/>
    <mergeCell ref="O25:O28"/>
    <mergeCell ref="P25:P28"/>
    <mergeCell ref="Q25:Q28"/>
    <mergeCell ref="E28:E31"/>
    <mergeCell ref="F28:F31"/>
    <mergeCell ref="G28:G31"/>
    <mergeCell ref="C29:C32"/>
    <mergeCell ref="D29:D31"/>
    <mergeCell ref="H29:H31"/>
    <mergeCell ref="I29:I31"/>
    <mergeCell ref="J29:J31"/>
    <mergeCell ref="K29:K31"/>
    <mergeCell ref="L29:L31"/>
    <mergeCell ref="M29:M31"/>
    <mergeCell ref="N29:N31"/>
    <mergeCell ref="O29:O31"/>
    <mergeCell ref="P29:P31"/>
    <mergeCell ref="Q29:Q31"/>
    <mergeCell ref="C33:C38"/>
    <mergeCell ref="B34:B35"/>
    <mergeCell ref="G34:G37"/>
  </mergeCells>
  <printOptions headings="false" gridLines="false" gridLinesSet="true" horizontalCentered="true" verticalCentered="false"/>
  <pageMargins left="0.708333333333333" right="0.708333333333333" top="0.748611111111111" bottom="0.747916666666667" header="0.315277777777778" footer="0.511805555555555"/>
  <pageSetup paperSize="9" scale="4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&amp;C&amp;"Times New Roman,Обычный"&amp;14 32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119"/>
  <sheetViews>
    <sheetView showFormulas="false" showGridLines="true" showRowColHeaders="true" showZeros="true" rightToLeft="false" tabSelected="false" showOutlineSymbols="true" defaultGridColor="true" view="normal" topLeftCell="C70" colorId="64" zoomScale="100" zoomScaleNormal="100" zoomScalePageLayoutView="100" workbookViewId="0">
      <selection pane="topLeft" activeCell="E69" activeCellId="0" sqref="E69"/>
    </sheetView>
  </sheetViews>
  <sheetFormatPr defaultRowHeight="15" zeroHeight="false" outlineLevelRow="0" outlineLevelCol="0"/>
  <cols>
    <col collapsed="false" customWidth="true" hidden="false" outlineLevel="0" max="1" min="1" style="0" width="23.88"/>
    <col collapsed="false" customWidth="true" hidden="false" outlineLevel="0" max="2" min="2" style="0" width="24"/>
    <col collapsed="false" customWidth="true" hidden="false" outlineLevel="0" max="3" min="3" style="0" width="25"/>
    <col collapsed="false" customWidth="true" hidden="false" outlineLevel="0" max="4" min="4" style="0" width="17"/>
    <col collapsed="false" customWidth="true" hidden="false" outlineLevel="0" max="5" min="5" style="0" width="15.15"/>
    <col collapsed="false" customWidth="true" hidden="false" outlineLevel="0" max="6" min="6" style="0" width="19.71"/>
    <col collapsed="false" customWidth="true" hidden="false" outlineLevel="0" max="7" min="7" style="0" width="16.14"/>
    <col collapsed="false" customWidth="true" hidden="false" outlineLevel="0" max="8" min="8" style="0" width="13.29"/>
    <col collapsed="false" customWidth="true" hidden="false" outlineLevel="0" max="9" min="9" style="0" width="23.88"/>
    <col collapsed="false" customWidth="true" hidden="false" outlineLevel="0" max="10" min="10" style="0" width="13.86"/>
    <col collapsed="false" customWidth="true" hidden="false" outlineLevel="0" max="11" min="11" style="0" width="15.15"/>
    <col collapsed="false" customWidth="true" hidden="false" outlineLevel="0" max="12" min="12" style="0" width="13.7"/>
    <col collapsed="false" customWidth="true" hidden="false" outlineLevel="0" max="13" min="13" style="0" width="16.14"/>
    <col collapsed="false" customWidth="true" hidden="false" outlineLevel="0" max="14" min="14" style="0" width="13.57"/>
    <col collapsed="false" customWidth="true" hidden="true" outlineLevel="0" max="15" min="15" style="0" width="16.14"/>
    <col collapsed="false" customWidth="true" hidden="false" outlineLevel="0" max="16" min="16" style="0" width="9"/>
    <col collapsed="false" customWidth="true" hidden="false" outlineLevel="0" max="1025" min="17" style="0" width="8.67"/>
  </cols>
  <sheetData>
    <row r="1" customFormat="false" ht="15" hidden="true" customHeight="false" outlineLevel="0" collapsed="false">
      <c r="A1" s="0" t="s">
        <v>64</v>
      </c>
    </row>
    <row r="2" customFormat="false" ht="15" hidden="true" customHeight="false" outlineLevel="0" collapsed="false">
      <c r="A2" s="45"/>
      <c r="B2" s="45" t="s">
        <v>65</v>
      </c>
      <c r="C2" s="45" t="s">
        <v>66</v>
      </c>
      <c r="D2" s="45" t="s">
        <v>67</v>
      </c>
      <c r="E2" s="45" t="s">
        <v>68</v>
      </c>
      <c r="F2" s="45" t="s">
        <v>69</v>
      </c>
      <c r="G2" s="45" t="s">
        <v>70</v>
      </c>
      <c r="H2" s="46" t="s">
        <v>71</v>
      </c>
    </row>
    <row r="3" customFormat="false" ht="15" hidden="true" customHeight="false" outlineLevel="0" collapsed="false">
      <c r="A3" s="45" t="s">
        <v>72</v>
      </c>
      <c r="B3" s="47"/>
      <c r="C3" s="48"/>
      <c r="D3" s="48" t="n">
        <f aca="false">E3/E13</f>
        <v>305568.046609784</v>
      </c>
      <c r="E3" s="48" t="n">
        <v>24281.4</v>
      </c>
      <c r="F3" s="48" t="n">
        <f aca="false">D3+E3</f>
        <v>329849.446609784</v>
      </c>
      <c r="G3" s="48" t="n">
        <v>305568.05</v>
      </c>
      <c r="H3" s="49" t="n">
        <f aca="false">F3-G3</f>
        <v>24281.3966097837</v>
      </c>
    </row>
    <row r="4" customFormat="false" ht="15" hidden="true" customHeight="false" outlineLevel="0" collapsed="false">
      <c r="A4" s="45" t="s">
        <v>73</v>
      </c>
      <c r="B4" s="48"/>
      <c r="C4" s="48"/>
      <c r="D4" s="48" t="n">
        <f aca="false">E4/E13</f>
        <v>205602.592887672</v>
      </c>
      <c r="E4" s="48" t="n">
        <v>16337.83</v>
      </c>
      <c r="F4" s="48" t="n">
        <f aca="false">D4+E4</f>
        <v>221940.422887672</v>
      </c>
      <c r="G4" s="48" t="n">
        <v>250773.85</v>
      </c>
      <c r="H4" s="49" t="n">
        <f aca="false">F4-G4</f>
        <v>-28833.4271123279</v>
      </c>
      <c r="J4" s="0" t="s">
        <v>67</v>
      </c>
      <c r="K4" s="0" t="s">
        <v>74</v>
      </c>
      <c r="L4" s="0" t="s">
        <v>75</v>
      </c>
      <c r="N4" s="0" t="s">
        <v>76</v>
      </c>
      <c r="P4" s="0" t="s">
        <v>71</v>
      </c>
    </row>
    <row r="5" customFormat="false" ht="15" hidden="true" customHeight="false" outlineLevel="0" collapsed="false">
      <c r="A5" s="45" t="s">
        <v>77</v>
      </c>
      <c r="B5" s="48"/>
      <c r="C5" s="48"/>
      <c r="D5" s="48" t="n">
        <f aca="false">E5/E13</f>
        <v>52979934.1869784</v>
      </c>
      <c r="E5" s="48" t="n">
        <v>4209952.54</v>
      </c>
      <c r="F5" s="48" t="n">
        <f aca="false">D5+E5</f>
        <v>57189886.7269784</v>
      </c>
      <c r="G5" s="48"/>
      <c r="J5" s="49" t="n">
        <f aca="false">D5+D6</f>
        <v>54143529.2393196</v>
      </c>
      <c r="K5" s="49" t="n">
        <f aca="false">E5+E6</f>
        <v>4302415.47</v>
      </c>
      <c r="L5" s="49" t="n">
        <f aca="false">J5+K5</f>
        <v>58445944.7093196</v>
      </c>
      <c r="N5" s="49" t="n">
        <v>58532661.08</v>
      </c>
      <c r="P5" s="49" t="n">
        <f aca="false">N5-L5</f>
        <v>86716.370680429</v>
      </c>
    </row>
    <row r="6" customFormat="false" ht="15" hidden="true" customHeight="false" outlineLevel="0" collapsed="false">
      <c r="A6" s="45" t="s">
        <v>78</v>
      </c>
      <c r="B6" s="48"/>
      <c r="C6" s="48"/>
      <c r="D6" s="48" t="n">
        <f aca="false">E6/E13</f>
        <v>1163595.05234118</v>
      </c>
      <c r="E6" s="48" t="n">
        <v>92462.93</v>
      </c>
      <c r="F6" s="48" t="n">
        <f aca="false">D6+E6</f>
        <v>1256057.98234118</v>
      </c>
      <c r="G6" s="48"/>
    </row>
    <row r="7" customFormat="false" ht="15" hidden="true" customHeight="false" outlineLevel="0" collapsed="false">
      <c r="A7" s="45" t="s">
        <v>79</v>
      </c>
      <c r="B7" s="48"/>
      <c r="C7" s="48"/>
      <c r="D7" s="48" t="n">
        <f aca="false">E7/E13</f>
        <v>54143529.2393196</v>
      </c>
      <c r="E7" s="48" t="n">
        <v>4302415.47</v>
      </c>
      <c r="F7" s="48" t="n">
        <f aca="false">D7+E7</f>
        <v>58445944.7093196</v>
      </c>
      <c r="G7" s="48" t="n">
        <v>58532661.08</v>
      </c>
      <c r="H7" s="49" t="n">
        <f aca="false">F7-G7</f>
        <v>-86716.370680429</v>
      </c>
    </row>
    <row r="8" customFormat="false" ht="15" hidden="true" customHeight="false" outlineLevel="0" collapsed="false">
      <c r="A8" s="45" t="s">
        <v>80</v>
      </c>
      <c r="B8" s="48"/>
      <c r="C8" s="48"/>
      <c r="D8" s="48" t="n">
        <f aca="false">E8/E13</f>
        <v>63363488.7501896</v>
      </c>
      <c r="E8" s="48" t="n">
        <v>5035062.51</v>
      </c>
      <c r="F8" s="48" t="n">
        <f aca="false">D8+E8</f>
        <v>68398551.2601896</v>
      </c>
      <c r="G8" s="48" t="n">
        <v>57608798.02</v>
      </c>
      <c r="H8" s="49" t="n">
        <f aca="false">F8-G8</f>
        <v>10789753.2401896</v>
      </c>
      <c r="J8" s="50" t="n">
        <f aca="false">65000000-2004400</f>
        <v>62995600</v>
      </c>
      <c r="K8" s="36"/>
      <c r="L8" s="51" t="s">
        <v>53</v>
      </c>
      <c r="M8" s="52" t="n">
        <v>141697801</v>
      </c>
      <c r="N8" s="0" t="s">
        <v>81</v>
      </c>
      <c r="O8" s="0" t="s">
        <v>82</v>
      </c>
    </row>
    <row r="9" customFormat="false" ht="15" hidden="true" customHeight="false" outlineLevel="0" collapsed="false">
      <c r="A9" s="45" t="s">
        <v>83</v>
      </c>
      <c r="B9" s="48"/>
      <c r="C9" s="48"/>
      <c r="D9" s="48" t="n">
        <f aca="false">E9/E13</f>
        <v>13248729.3709934</v>
      </c>
      <c r="E9" s="48" t="n">
        <v>1052785.79</v>
      </c>
      <c r="F9" s="48" t="n">
        <f aca="false">D9+E9</f>
        <v>14301515.1609933</v>
      </c>
      <c r="G9" s="48" t="n">
        <v>25000000</v>
      </c>
      <c r="H9" s="49" t="n">
        <f aca="false">F9-G9</f>
        <v>-10698484.8390067</v>
      </c>
      <c r="I9" s="49"/>
      <c r="J9" s="50" t="n">
        <f aca="false">J8-1257921.6</f>
        <v>61737678.4</v>
      </c>
      <c r="L9" s="51" t="s">
        <v>84</v>
      </c>
      <c r="M9" s="52" t="n">
        <f aca="false">62995600+329849.45</f>
        <v>63325449.45</v>
      </c>
      <c r="N9" s="49" t="n">
        <v>1257921.6</v>
      </c>
      <c r="O9" s="49" t="n">
        <f aca="false">62995600-N9</f>
        <v>61737678.4</v>
      </c>
    </row>
    <row r="10" customFormat="false" ht="15" hidden="true" customHeight="false" outlineLevel="0" collapsed="false">
      <c r="A10" s="45" t="s">
        <v>75</v>
      </c>
      <c r="B10" s="48"/>
      <c r="C10" s="48"/>
      <c r="D10" s="48" t="n">
        <f aca="false">D3+D4+D7+D8+D9</f>
        <v>131266918</v>
      </c>
      <c r="E10" s="48" t="n">
        <f aca="false">E3+E4+E7+E8+E9</f>
        <v>10430883</v>
      </c>
      <c r="F10" s="48" t="n">
        <f aca="false">F3+F4+F7+F8+F9</f>
        <v>141697801</v>
      </c>
      <c r="G10" s="48" t="n">
        <f aca="false">G3+G4+G7+G8+G9</f>
        <v>141697801</v>
      </c>
      <c r="H10" s="49" t="n">
        <f aca="false">F10-G10</f>
        <v>0</v>
      </c>
      <c r="J10" s="50" t="n">
        <v>1257921.6</v>
      </c>
      <c r="L10" s="51" t="s">
        <v>85</v>
      </c>
      <c r="M10" s="52" t="n">
        <f aca="false">M8-M9</f>
        <v>78372351.55</v>
      </c>
      <c r="N10" s="49"/>
      <c r="O10" s="49"/>
    </row>
    <row r="11" customFormat="false" ht="15" hidden="true" customHeight="false" outlineLevel="0" collapsed="false">
      <c r="A11" s="45" t="s">
        <v>69</v>
      </c>
      <c r="B11" s="48"/>
      <c r="C11" s="48"/>
      <c r="D11" s="48" t="n">
        <v>131266918</v>
      </c>
      <c r="E11" s="48" t="n">
        <v>10430883</v>
      </c>
      <c r="F11" s="48" t="n">
        <f aca="false">D11+E11</f>
        <v>141697801</v>
      </c>
      <c r="G11" s="48"/>
      <c r="J11" s="0" t="n">
        <v>329849.45</v>
      </c>
      <c r="L11" s="51" t="s">
        <v>86</v>
      </c>
      <c r="M11" s="52"/>
      <c r="N11" s="49"/>
      <c r="O11" s="49"/>
    </row>
    <row r="12" customFormat="false" ht="15" hidden="true" customHeight="false" outlineLevel="0" collapsed="false">
      <c r="A12" s="45"/>
      <c r="B12" s="53"/>
      <c r="C12" s="48"/>
      <c r="D12" s="48"/>
      <c r="E12" s="48"/>
      <c r="F12" s="48"/>
      <c r="G12" s="48"/>
      <c r="J12" s="0" t="n">
        <v>221940.42</v>
      </c>
      <c r="L12" s="51" t="s">
        <v>87</v>
      </c>
      <c r="M12" s="52" t="n">
        <f aca="false">M10-221940.42-14301515.16</f>
        <v>63848895.97</v>
      </c>
    </row>
    <row r="13" customFormat="false" ht="15" hidden="true" customHeight="false" outlineLevel="0" collapsed="false">
      <c r="A13" s="45" t="s">
        <v>88</v>
      </c>
      <c r="B13" s="54"/>
      <c r="C13" s="48"/>
      <c r="D13" s="54"/>
      <c r="E13" s="55" t="n">
        <f aca="false">E11/D11</f>
        <v>0.0794631515611572</v>
      </c>
      <c r="G13" s="48"/>
      <c r="M13" s="49"/>
    </row>
    <row r="14" customFormat="false" ht="15" hidden="true" customHeight="false" outlineLevel="0" collapsed="false">
      <c r="A14" s="45"/>
      <c r="B14" s="48"/>
      <c r="C14" s="48"/>
      <c r="D14" s="55" t="n">
        <f aca="false">1-E14</f>
        <v>0.926386415834357</v>
      </c>
      <c r="E14" s="55" t="n">
        <f aca="false">E11/F11</f>
        <v>0.0736135841656428</v>
      </c>
      <c r="F14" s="45"/>
      <c r="G14" s="45"/>
      <c r="J14" s="0" t="n">
        <v>25000000</v>
      </c>
      <c r="L14" s="49"/>
      <c r="M14" s="49"/>
    </row>
    <row r="15" customFormat="false" ht="15" hidden="true" customHeight="false" outlineLevel="0" collapsed="false">
      <c r="A15" s="45" t="s">
        <v>84</v>
      </c>
      <c r="B15" s="48"/>
      <c r="C15" s="48"/>
      <c r="D15" s="48"/>
      <c r="E15" s="48"/>
      <c r="F15" s="48"/>
      <c r="G15" s="45"/>
      <c r="L15" s="49"/>
      <c r="M15" s="49"/>
      <c r="O15" s="0" t="n">
        <v>551789.87</v>
      </c>
    </row>
    <row r="16" customFormat="false" ht="15" hidden="true" customHeight="false" outlineLevel="0" collapsed="false">
      <c r="A16" s="45"/>
      <c r="B16" s="48"/>
      <c r="C16" s="48"/>
      <c r="D16" s="48" t="n">
        <f aca="false">D3+D5+D6</f>
        <v>54449097.2859294</v>
      </c>
      <c r="E16" s="48" t="n">
        <f aca="false">E3+E5+E6</f>
        <v>4326696.87</v>
      </c>
      <c r="F16" s="48"/>
      <c r="G16" s="45"/>
      <c r="O16" s="0" t="n">
        <v>62995600</v>
      </c>
    </row>
    <row r="17" customFormat="false" ht="15" hidden="true" customHeight="false" outlineLevel="0" collapsed="false">
      <c r="A17" s="45" t="s">
        <v>89</v>
      </c>
      <c r="B17" s="45"/>
      <c r="C17" s="48"/>
      <c r="D17" s="48" t="n">
        <f aca="false">D11-D16</f>
        <v>76817820.7140706</v>
      </c>
      <c r="E17" s="48" t="n">
        <f aca="false">E11-E16</f>
        <v>6104186.13</v>
      </c>
      <c r="F17" s="48"/>
      <c r="G17" s="45"/>
      <c r="J17" s="56"/>
      <c r="L17" s="0" t="n">
        <v>82613350.05</v>
      </c>
      <c r="O17" s="0" t="n">
        <f aca="false">SUM(O15:O16)</f>
        <v>63547389.87</v>
      </c>
    </row>
    <row r="18" customFormat="false" ht="15" hidden="true" customHeight="false" outlineLevel="0" collapsed="false">
      <c r="D18" s="49"/>
      <c r="J18" s="56"/>
      <c r="O18" s="49" t="n">
        <f aca="false">M8-O17</f>
        <v>78150411.13</v>
      </c>
    </row>
    <row r="22" customFormat="false" ht="15" hidden="true" customHeight="false" outlineLevel="0" collapsed="false">
      <c r="A22" s="0" t="s">
        <v>90</v>
      </c>
      <c r="B22" s="0" t="s">
        <v>91</v>
      </c>
      <c r="C22" s="0" t="s">
        <v>92</v>
      </c>
    </row>
    <row r="23" customFormat="false" ht="15" hidden="true" customHeight="false" outlineLevel="0" collapsed="false">
      <c r="F23" s="0" t="s">
        <v>26</v>
      </c>
      <c r="G23" s="0" t="s">
        <v>64</v>
      </c>
    </row>
    <row r="24" customFormat="false" ht="30" hidden="true" customHeight="false" outlineLevel="0" collapsed="false">
      <c r="A24" s="45" t="s">
        <v>72</v>
      </c>
      <c r="B24" s="48" t="n">
        <v>24281.4</v>
      </c>
      <c r="C24" s="49" t="n">
        <f aca="false">B24*D34</f>
        <v>22309.9097641409</v>
      </c>
      <c r="G24" s="45"/>
      <c r="H24" s="45" t="s">
        <v>65</v>
      </c>
      <c r="I24" s="57" t="s">
        <v>93</v>
      </c>
      <c r="J24" s="45" t="s">
        <v>67</v>
      </c>
      <c r="K24" s="45" t="s">
        <v>68</v>
      </c>
      <c r="L24" s="45" t="s">
        <v>69</v>
      </c>
      <c r="M24" s="57" t="s">
        <v>94</v>
      </c>
      <c r="N24" s="46"/>
    </row>
    <row r="25" customFormat="false" ht="15" hidden="true" customHeight="false" outlineLevel="0" collapsed="false">
      <c r="A25" s="45" t="s">
        <v>73</v>
      </c>
      <c r="B25" s="48" t="n">
        <v>19927.28</v>
      </c>
      <c r="C25" s="49" t="n">
        <f aca="false">B25*D34</f>
        <v>18309.3157167532</v>
      </c>
      <c r="G25" s="45" t="s">
        <v>72</v>
      </c>
      <c r="H25" s="47"/>
      <c r="I25" s="48" t="n">
        <f aca="false">L25*J37</f>
        <v>305568.049750434</v>
      </c>
      <c r="J25" s="48" t="n">
        <f aca="false">K25/K36</f>
        <v>305568.049750434</v>
      </c>
      <c r="K25" s="48" t="n">
        <f aca="false">L25*K37</f>
        <v>24281.400249566</v>
      </c>
      <c r="L25" s="48" t="n">
        <v>329849.45</v>
      </c>
      <c r="M25" s="48" t="n">
        <f aca="false">I25+K25</f>
        <v>329849.45</v>
      </c>
      <c r="N25" s="58"/>
    </row>
    <row r="26" customFormat="false" ht="15" hidden="true" customHeight="false" outlineLevel="0" collapsed="false">
      <c r="A26" s="45" t="s">
        <v>95</v>
      </c>
      <c r="B26" s="59" t="n">
        <v>44208.68</v>
      </c>
      <c r="C26" s="59" t="n">
        <f aca="false">B26*D34</f>
        <v>40619.2254808941</v>
      </c>
      <c r="E26" s="49" t="n">
        <v>44208.68</v>
      </c>
      <c r="G26" s="45" t="s">
        <v>73</v>
      </c>
      <c r="H26" s="48"/>
      <c r="I26" s="48" t="n">
        <f aca="false">L26*J37</f>
        <v>205602.590212572</v>
      </c>
      <c r="J26" s="48" t="n">
        <f aca="false">K26/K36</f>
        <v>205602.590212572</v>
      </c>
      <c r="K26" s="48" t="n">
        <f aca="false">L26*K37</f>
        <v>16337.8297874281</v>
      </c>
      <c r="L26" s="48" t="n">
        <v>221940.42</v>
      </c>
      <c r="M26" s="48" t="n">
        <f aca="false">I26+K26</f>
        <v>221940.42</v>
      </c>
      <c r="N26" s="58"/>
    </row>
    <row r="27" customFormat="false" ht="15" hidden="true" customHeight="false" outlineLevel="0" collapsed="false">
      <c r="A27" s="45"/>
      <c r="B27" s="59"/>
      <c r="C27" s="59"/>
      <c r="E27" s="49" t="n">
        <v>4637331.9</v>
      </c>
      <c r="G27" s="60" t="s">
        <v>95</v>
      </c>
      <c r="H27" s="61"/>
      <c r="I27" s="61" t="n">
        <f aca="false">L27*J37</f>
        <v>511170.639963006</v>
      </c>
      <c r="J27" s="61" t="n">
        <f aca="false">K27/K36</f>
        <v>511170.639963006</v>
      </c>
      <c r="K27" s="61" t="n">
        <f aca="false">L27*K37</f>
        <v>40619.2300369941</v>
      </c>
      <c r="L27" s="61" t="n">
        <v>551789.87</v>
      </c>
      <c r="M27" s="61" t="n">
        <f aca="false">I27+K27</f>
        <v>551789.87</v>
      </c>
      <c r="N27" s="58"/>
    </row>
    <row r="28" customFormat="false" ht="15" hidden="true" customHeight="false" outlineLevel="0" collapsed="false">
      <c r="A28" s="45" t="s">
        <v>77</v>
      </c>
      <c r="B28" s="49" t="n">
        <v>4581979.16</v>
      </c>
      <c r="C28" s="49" t="n">
        <f aca="false">B28*D34</f>
        <v>4209952.53983602</v>
      </c>
      <c r="D28" s="49"/>
      <c r="E28" s="49" t="n">
        <v>1145818.75</v>
      </c>
      <c r="G28" s="45" t="s">
        <v>77</v>
      </c>
      <c r="H28" s="48"/>
      <c r="I28" s="48" t="n">
        <f aca="false">L28*J37</f>
        <v>57192946.6149102</v>
      </c>
      <c r="J28" s="48" t="n">
        <f aca="false">K28/K36</f>
        <v>57192946.6149102</v>
      </c>
      <c r="K28" s="48" t="n">
        <f aca="false">L28*K37</f>
        <v>4544731.78508979</v>
      </c>
      <c r="L28" s="48" t="n">
        <v>61737678.4</v>
      </c>
      <c r="M28" s="48" t="n">
        <f aca="false">I28+K28</f>
        <v>61737678.4</v>
      </c>
      <c r="N28" s="58"/>
    </row>
    <row r="29" customFormat="false" ht="15" hidden="true" customHeight="false" outlineLevel="0" collapsed="false">
      <c r="A29" s="45" t="s">
        <v>78</v>
      </c>
      <c r="B29" s="49" t="n">
        <v>100633.73</v>
      </c>
      <c r="C29" s="49" t="n">
        <f aca="false">B29*D34</f>
        <v>92462.9319367468</v>
      </c>
      <c r="D29" s="49"/>
      <c r="E29" s="49" t="n">
        <f aca="false">SUM(E26:E28)</f>
        <v>5827359.33</v>
      </c>
      <c r="G29" s="45" t="s">
        <v>78</v>
      </c>
      <c r="H29" s="48"/>
      <c r="I29" s="48" t="n">
        <f aca="false">L29*J37</f>
        <v>1165321.48242462</v>
      </c>
      <c r="J29" s="48" t="n">
        <f aca="false">K29/K36</f>
        <v>1165321.48242462</v>
      </c>
      <c r="K29" s="48" t="n">
        <f aca="false">L29*K37</f>
        <v>92600.11757538</v>
      </c>
      <c r="L29" s="48" t="n">
        <v>1257921.6</v>
      </c>
      <c r="M29" s="48" t="n">
        <f aca="false">I29+K29</f>
        <v>1257921.6</v>
      </c>
      <c r="N29" s="58"/>
    </row>
    <row r="30" customFormat="false" ht="15" hidden="true" customHeight="false" outlineLevel="0" collapsed="false">
      <c r="A30" s="45" t="s">
        <v>96</v>
      </c>
      <c r="B30" s="59" t="n">
        <v>4682612.89</v>
      </c>
      <c r="C30" s="59" t="n">
        <f aca="false">B30*D34</f>
        <v>4302415.47177277</v>
      </c>
      <c r="D30" s="0" t="n">
        <v>4308798.97</v>
      </c>
      <c r="E30" s="49" t="n">
        <f aca="false">E29-C33</f>
        <v>-4603523.67</v>
      </c>
      <c r="G30" s="60" t="s">
        <v>79</v>
      </c>
      <c r="H30" s="61"/>
      <c r="I30" s="61" t="n">
        <f aca="false">L30*J37</f>
        <v>58358268.0973348</v>
      </c>
      <c r="J30" s="61" t="n">
        <f aca="false">K30/K36</f>
        <v>58358268.0973348</v>
      </c>
      <c r="K30" s="61" t="n">
        <f aca="false">L30*K37</f>
        <v>4637331.90266517</v>
      </c>
      <c r="L30" s="61" t="n">
        <v>62995600</v>
      </c>
      <c r="M30" s="61" t="n">
        <f aca="false">I30+K30</f>
        <v>62995600</v>
      </c>
      <c r="N30" s="58"/>
    </row>
    <row r="31" customFormat="false" ht="15" hidden="true" customHeight="false" outlineLevel="0" collapsed="false">
      <c r="A31" s="45" t="s">
        <v>80</v>
      </c>
      <c r="B31" s="49" t="n">
        <v>5480002.75</v>
      </c>
      <c r="C31" s="49" t="n">
        <f aca="false">B31*D34</f>
        <v>5035062.51121205</v>
      </c>
      <c r="D31" s="0" t="n">
        <v>4241125.19</v>
      </c>
      <c r="E31" s="49"/>
      <c r="G31" s="45" t="s">
        <v>80</v>
      </c>
      <c r="H31" s="48"/>
      <c r="I31" s="48" t="n">
        <f aca="false">L31*J37</f>
        <v>59148749.892629</v>
      </c>
      <c r="J31" s="48" t="n">
        <f aca="false">K31/K36</f>
        <v>59148749.892629</v>
      </c>
      <c r="K31" s="48" t="n">
        <f aca="false">L31*K37</f>
        <v>4700146.07737097</v>
      </c>
      <c r="L31" s="48" t="n">
        <v>63848895.97</v>
      </c>
      <c r="M31" s="48" t="n">
        <f aca="false">I31+K31</f>
        <v>63848895.97</v>
      </c>
      <c r="N31" s="58"/>
    </row>
    <row r="32" customFormat="false" ht="15" hidden="true" customHeight="false" outlineLevel="0" collapsed="false">
      <c r="A32" s="45" t="s">
        <v>83</v>
      </c>
      <c r="B32" s="49" t="n">
        <v>1145818.75</v>
      </c>
      <c r="C32" s="49" t="n">
        <f aca="false">B32*D34</f>
        <v>1052785.79153429</v>
      </c>
      <c r="D32" s="0" t="n">
        <v>1840339.6</v>
      </c>
      <c r="E32" s="49"/>
      <c r="G32" s="45" t="s">
        <v>83</v>
      </c>
      <c r="H32" s="48"/>
      <c r="I32" s="48" t="n">
        <f aca="false">L32*J37</f>
        <v>13248729.3700731</v>
      </c>
      <c r="J32" s="48" t="n">
        <f aca="false">K32/K36</f>
        <v>13248729.3700731</v>
      </c>
      <c r="K32" s="48" t="n">
        <f aca="false">L32*K37</f>
        <v>1052785.78992688</v>
      </c>
      <c r="L32" s="48" t="n">
        <v>14301515.16</v>
      </c>
      <c r="M32" s="48" t="n">
        <f aca="false">I32+K32</f>
        <v>14301515.16</v>
      </c>
      <c r="N32" s="58"/>
    </row>
    <row r="33" customFormat="false" ht="15" hidden="true" customHeight="false" outlineLevel="0" collapsed="false">
      <c r="A33" s="46" t="s">
        <v>75</v>
      </c>
      <c r="B33" s="49"/>
      <c r="C33" s="49" t="n">
        <f aca="false">C24+C25+C28+C29+C31+C32</f>
        <v>10430883</v>
      </c>
      <c r="E33" s="49"/>
      <c r="G33" s="45" t="s">
        <v>75</v>
      </c>
      <c r="H33" s="48"/>
      <c r="I33" s="48" t="n">
        <f aca="false">I25+I26+I28+I29+I31+I32</f>
        <v>131266918</v>
      </c>
      <c r="J33" s="48" t="n">
        <f aca="false">J25+J26+J30+J31+J32</f>
        <v>131266918</v>
      </c>
      <c r="K33" s="48" t="n">
        <f aca="false">K25+K26+K30+K31+K32</f>
        <v>10430883</v>
      </c>
      <c r="L33" s="48" t="n">
        <f aca="false">L25+L26+L30+L31+L32</f>
        <v>141697801</v>
      </c>
      <c r="M33" s="48" t="n">
        <f aca="false">M25+M26+M28+M29+M31+M32</f>
        <v>141697801</v>
      </c>
      <c r="N33" s="49"/>
    </row>
    <row r="34" customFormat="false" ht="15" hidden="true" customHeight="false" outlineLevel="0" collapsed="false">
      <c r="A34" s="46" t="s">
        <v>91</v>
      </c>
      <c r="B34" s="49" t="n">
        <f aca="false">B24+B25+B28+B29+B31+B32</f>
        <v>11352643.07</v>
      </c>
      <c r="C34" s="49" t="n">
        <v>10430883</v>
      </c>
      <c r="D34" s="0" t="n">
        <f aca="false">C34/B34</f>
        <v>0.918806566513502</v>
      </c>
      <c r="E34" s="49"/>
      <c r="G34" s="45" t="s">
        <v>69</v>
      </c>
      <c r="H34" s="48"/>
      <c r="I34" s="48"/>
      <c r="J34" s="48" t="n">
        <v>131266918</v>
      </c>
      <c r="K34" s="48" t="n">
        <v>10430883</v>
      </c>
      <c r="L34" s="48" t="n">
        <f aca="false">J34+K34</f>
        <v>141697801</v>
      </c>
      <c r="M34" s="48"/>
    </row>
    <row r="35" customFormat="false" ht="15" hidden="true" customHeight="false" outlineLevel="0" collapsed="false">
      <c r="E35" s="49"/>
      <c r="G35" s="45"/>
      <c r="H35" s="53"/>
      <c r="I35" s="48"/>
      <c r="J35" s="48" t="n">
        <f aca="false">J25+J26+J28+J29+J31+J32</f>
        <v>131266918</v>
      </c>
      <c r="K35" s="48" t="n">
        <f aca="false">K25+K26+K28+K29+K31+K32</f>
        <v>10430883</v>
      </c>
      <c r="L35" s="48"/>
      <c r="M35" s="48"/>
    </row>
    <row r="36" customFormat="false" ht="15" hidden="true" customHeight="false" outlineLevel="0" collapsed="false">
      <c r="G36" s="45" t="s">
        <v>88</v>
      </c>
      <c r="H36" s="54"/>
      <c r="I36" s="48"/>
      <c r="J36" s="54"/>
      <c r="K36" s="55" t="n">
        <f aca="false">K34/J34</f>
        <v>0.0794631515611572</v>
      </c>
      <c r="M36" s="48"/>
    </row>
    <row r="37" customFormat="false" ht="15" hidden="true" customHeight="false" outlineLevel="0" collapsed="false">
      <c r="G37" s="45"/>
      <c r="H37" s="48"/>
      <c r="I37" s="48"/>
      <c r="J37" s="55" t="n">
        <f aca="false">1-K37</f>
        <v>0.926386415834357</v>
      </c>
      <c r="K37" s="55" t="n">
        <f aca="false">K34/L34</f>
        <v>0.0736135841656428</v>
      </c>
      <c r="L37" s="45"/>
      <c r="M37" s="45"/>
    </row>
    <row r="38" customFormat="false" ht="15" hidden="true" customHeight="false" outlineLevel="0" collapsed="false">
      <c r="G38" s="45" t="s">
        <v>84</v>
      </c>
      <c r="H38" s="48"/>
      <c r="I38" s="48"/>
      <c r="J38" s="48"/>
      <c r="K38" s="48"/>
      <c r="L38" s="48"/>
      <c r="M38" s="45"/>
    </row>
    <row r="39" customFormat="false" ht="15" hidden="true" customHeight="false" outlineLevel="0" collapsed="false">
      <c r="G39" s="45"/>
      <c r="H39" s="48"/>
      <c r="I39" s="48"/>
      <c r="J39" s="48" t="n">
        <f aca="false">J25+J28+J29</f>
        <v>58663836.1470853</v>
      </c>
      <c r="K39" s="48" t="n">
        <f aca="false">K25+K28+K29</f>
        <v>4661613.30291473</v>
      </c>
      <c r="L39" s="48"/>
      <c r="M39" s="45"/>
    </row>
    <row r="40" customFormat="false" ht="15" hidden="true" customHeight="false" outlineLevel="0" collapsed="false">
      <c r="G40" s="45" t="s">
        <v>89</v>
      </c>
      <c r="H40" s="45"/>
      <c r="I40" s="48"/>
      <c r="J40" s="48" t="n">
        <f aca="false">J34-J39</f>
        <v>72603081.8529147</v>
      </c>
      <c r="K40" s="48" t="n">
        <f aca="false">K34-K39</f>
        <v>5769269.69708527</v>
      </c>
      <c r="L40" s="48"/>
      <c r="M40" s="45"/>
    </row>
    <row r="46" customFormat="false" ht="15" hidden="true" customHeight="false" outlineLevel="0" collapsed="false">
      <c r="A46" s="45"/>
      <c r="B46" s="45" t="s">
        <v>65</v>
      </c>
      <c r="C46" s="45" t="s">
        <v>66</v>
      </c>
      <c r="D46" s="45" t="s">
        <v>67</v>
      </c>
      <c r="E46" s="45" t="s">
        <v>68</v>
      </c>
      <c r="F46" s="45" t="s">
        <v>69</v>
      </c>
      <c r="G46" s="45" t="s">
        <v>70</v>
      </c>
    </row>
    <row r="47" customFormat="false" ht="15" hidden="true" customHeight="false" outlineLevel="0" collapsed="false">
      <c r="A47" s="45" t="s">
        <v>72</v>
      </c>
      <c r="B47" s="47"/>
      <c r="C47" s="48"/>
      <c r="D47" s="48" t="n">
        <f aca="false">E47/E58</f>
        <v>305568.046609784</v>
      </c>
      <c r="E47" s="48" t="n">
        <v>24281.4</v>
      </c>
      <c r="F47" s="48" t="n">
        <f aca="false">D47+E47</f>
        <v>329849.446609784</v>
      </c>
      <c r="G47" s="48" t="n">
        <v>305568.05</v>
      </c>
    </row>
    <row r="48" customFormat="false" ht="15" hidden="true" customHeight="false" outlineLevel="0" collapsed="false">
      <c r="A48" s="45" t="s">
        <v>73</v>
      </c>
      <c r="B48" s="48"/>
      <c r="C48" s="48"/>
      <c r="D48" s="48" t="n">
        <f aca="false">E48/E58</f>
        <v>250773.844335426</v>
      </c>
      <c r="E48" s="48" t="n">
        <v>19927.28</v>
      </c>
      <c r="F48" s="48" t="n">
        <f aca="false">D48+E48</f>
        <v>270701.124335426</v>
      </c>
      <c r="G48" s="48" t="n">
        <v>250773.85</v>
      </c>
    </row>
    <row r="49" customFormat="false" ht="15" hidden="true" customHeight="false" outlineLevel="0" collapsed="false">
      <c r="A49" s="45" t="s">
        <v>95</v>
      </c>
      <c r="B49" s="48"/>
      <c r="C49" s="48"/>
      <c r="D49" s="48" t="n">
        <f aca="false">E49/E58</f>
        <v>556341.89094521</v>
      </c>
      <c r="E49" s="48" t="n">
        <v>44208.68</v>
      </c>
      <c r="F49" s="48" t="n">
        <f aca="false">D49+E49</f>
        <v>600550.57094521</v>
      </c>
      <c r="G49" s="48"/>
    </row>
    <row r="50" customFormat="false" ht="15" hidden="true" customHeight="false" outlineLevel="0" collapsed="false">
      <c r="A50" s="45" t="s">
        <v>77</v>
      </c>
      <c r="B50" s="48"/>
      <c r="C50" s="48"/>
      <c r="D50" s="48" t="n">
        <f aca="false">E50/E58</f>
        <v>57192946.6767026</v>
      </c>
      <c r="E50" s="48" t="n">
        <v>4544731.79</v>
      </c>
      <c r="F50" s="48" t="n">
        <f aca="false">D50+E50</f>
        <v>61737678.4667026</v>
      </c>
      <c r="G50" s="48"/>
    </row>
    <row r="51" customFormat="false" ht="15" hidden="true" customHeight="false" outlineLevel="0" collapsed="false">
      <c r="A51" s="45" t="s">
        <v>78</v>
      </c>
      <c r="B51" s="48"/>
      <c r="C51" s="48"/>
      <c r="D51" s="48" t="n">
        <f aca="false">E51/E58</f>
        <v>1165321.51293713</v>
      </c>
      <c r="E51" s="48" t="n">
        <v>92600.12</v>
      </c>
      <c r="F51" s="48" t="n">
        <f aca="false">D51+E51</f>
        <v>1257921.63293713</v>
      </c>
      <c r="G51" s="48"/>
    </row>
    <row r="52" customFormat="false" ht="15" hidden="true" customHeight="false" outlineLevel="0" collapsed="false">
      <c r="A52" s="45" t="s">
        <v>79</v>
      </c>
      <c r="B52" s="48"/>
      <c r="C52" s="48"/>
      <c r="D52" s="48" t="n">
        <f aca="false">E52/E58</f>
        <v>58358268.0637952</v>
      </c>
      <c r="E52" s="48" t="n">
        <v>4637331.9</v>
      </c>
      <c r="F52" s="48" t="n">
        <f aca="false">D52+E52</f>
        <v>62995599.9637952</v>
      </c>
      <c r="G52" s="48" t="n">
        <v>58532661.08</v>
      </c>
    </row>
    <row r="53" customFormat="false" ht="15" hidden="true" customHeight="false" outlineLevel="0" collapsed="false">
      <c r="A53" s="45" t="s">
        <v>80</v>
      </c>
      <c r="B53" s="48"/>
      <c r="C53" s="48"/>
      <c r="D53" s="48" t="n">
        <f aca="false">E53/E58</f>
        <v>57932810.1083052</v>
      </c>
      <c r="E53" s="48" t="n">
        <v>4603523.67</v>
      </c>
      <c r="F53" s="48" t="n">
        <f aca="false">D53+E53</f>
        <v>62536333.7783052</v>
      </c>
      <c r="G53" s="48" t="n">
        <v>57608798.02</v>
      </c>
    </row>
    <row r="54" customFormat="false" ht="15" hidden="true" customHeight="false" outlineLevel="0" collapsed="false">
      <c r="A54" s="45" t="s">
        <v>83</v>
      </c>
      <c r="B54" s="48"/>
      <c r="C54" s="48"/>
      <c r="D54" s="48" t="n">
        <f aca="false">E54/E58</f>
        <v>14419497.9369544</v>
      </c>
      <c r="E54" s="48" t="n">
        <v>1145818.75</v>
      </c>
      <c r="F54" s="48" t="n">
        <f aca="false">D54+E54</f>
        <v>15565316.6869544</v>
      </c>
      <c r="G54" s="48" t="n">
        <v>25000000</v>
      </c>
    </row>
    <row r="55" customFormat="false" ht="15" hidden="true" customHeight="false" outlineLevel="0" collapsed="false">
      <c r="A55" s="45" t="s">
        <v>75</v>
      </c>
      <c r="B55" s="48"/>
      <c r="C55" s="48"/>
      <c r="D55" s="48" t="n">
        <f aca="false">D47+D48+D52+D53+D54</f>
        <v>131266918</v>
      </c>
      <c r="E55" s="48" t="n">
        <f aca="false">E47+E48+E52+E53+E54</f>
        <v>10430883</v>
      </c>
      <c r="F55" s="48" t="n">
        <f aca="false">F47+F48+F52+F53+F54</f>
        <v>141697801</v>
      </c>
      <c r="G55" s="48" t="n">
        <f aca="false">G47+G48+G52+G53+G54</f>
        <v>141697801</v>
      </c>
    </row>
    <row r="56" customFormat="false" ht="15" hidden="true" customHeight="false" outlineLevel="0" collapsed="false">
      <c r="A56" s="45" t="s">
        <v>69</v>
      </c>
      <c r="B56" s="48"/>
      <c r="C56" s="48"/>
      <c r="D56" s="48" t="n">
        <v>131266918</v>
      </c>
      <c r="E56" s="48" t="n">
        <v>10430883</v>
      </c>
      <c r="F56" s="48" t="n">
        <f aca="false">D56+E56</f>
        <v>141697801</v>
      </c>
      <c r="G56" s="48"/>
    </row>
    <row r="57" customFormat="false" ht="15" hidden="true" customHeight="false" outlineLevel="0" collapsed="false">
      <c r="A57" s="45"/>
      <c r="B57" s="53"/>
      <c r="C57" s="48"/>
      <c r="D57" s="48"/>
      <c r="E57" s="48"/>
      <c r="F57" s="48"/>
      <c r="G57" s="48"/>
    </row>
    <row r="58" customFormat="false" ht="15" hidden="true" customHeight="false" outlineLevel="0" collapsed="false">
      <c r="A58" s="45" t="s">
        <v>88</v>
      </c>
      <c r="B58" s="54"/>
      <c r="C58" s="48"/>
      <c r="D58" s="54"/>
      <c r="E58" s="54" t="n">
        <f aca="false">E56/D56</f>
        <v>0.0794631515611572</v>
      </c>
      <c r="G58" s="48"/>
    </row>
    <row r="59" customFormat="false" ht="15" hidden="true" customHeight="false" outlineLevel="0" collapsed="false">
      <c r="A59" s="45"/>
      <c r="B59" s="48"/>
      <c r="C59" s="48"/>
      <c r="D59" s="55" t="n">
        <f aca="false">1-E59</f>
        <v>0.926386415834357</v>
      </c>
      <c r="E59" s="55" t="n">
        <f aca="false">E56/F56</f>
        <v>0.0736135841656428</v>
      </c>
      <c r="F59" s="45"/>
      <c r="G59" s="45"/>
    </row>
    <row r="60" customFormat="false" ht="15" hidden="true" customHeight="false" outlineLevel="0" collapsed="false">
      <c r="A60" s="45" t="s">
        <v>84</v>
      </c>
      <c r="B60" s="48"/>
      <c r="C60" s="48"/>
      <c r="D60" s="48"/>
      <c r="E60" s="48"/>
      <c r="F60" s="48"/>
      <c r="G60" s="45"/>
    </row>
    <row r="61" customFormat="false" ht="15" hidden="true" customHeight="false" outlineLevel="0" collapsed="false">
      <c r="A61" s="45"/>
      <c r="B61" s="48"/>
      <c r="C61" s="48"/>
      <c r="D61" s="48" t="n">
        <f aca="false">D47+D50+D51</f>
        <v>58663836.2362495</v>
      </c>
      <c r="E61" s="48" t="n">
        <f aca="false">E47+E50+E51</f>
        <v>4661613.31</v>
      </c>
      <c r="F61" s="48"/>
      <c r="G61" s="45"/>
    </row>
    <row r="62" customFormat="false" ht="15" hidden="true" customHeight="false" outlineLevel="0" collapsed="false">
      <c r="A62" s="45" t="s">
        <v>89</v>
      </c>
      <c r="B62" s="45"/>
      <c r="C62" s="48"/>
      <c r="D62" s="48" t="n">
        <f aca="false">D56-D61</f>
        <v>72603081.7637505</v>
      </c>
      <c r="E62" s="48" t="n">
        <f aca="false">E56-E61</f>
        <v>5769269.69</v>
      </c>
      <c r="F62" s="48"/>
      <c r="G62" s="45"/>
    </row>
    <row r="63" customFormat="false" ht="15" hidden="false" customHeight="false" outlineLevel="0" collapsed="false">
      <c r="D63" s="0" t="n">
        <v>1</v>
      </c>
      <c r="I63" s="62"/>
      <c r="J63" s="62"/>
      <c r="K63" s="62"/>
      <c r="L63" s="62"/>
      <c r="M63" s="62"/>
      <c r="N63" s="62"/>
      <c r="O63" s="62"/>
    </row>
    <row r="64" s="63" customFormat="true" ht="15" hidden="false" customHeight="false" outlineLevel="0" collapsed="false">
      <c r="A64" s="62"/>
      <c r="B64" s="62"/>
      <c r="C64" s="62"/>
      <c r="D64" s="62"/>
      <c r="E64" s="62"/>
      <c r="F64" s="62"/>
      <c r="G64" s="62"/>
      <c r="I64" s="64"/>
      <c r="J64" s="65"/>
      <c r="K64" s="66"/>
      <c r="L64" s="65"/>
      <c r="M64" s="65"/>
      <c r="N64" s="65"/>
      <c r="O64" s="65"/>
    </row>
    <row r="65" s="68" customFormat="true" ht="15" hidden="false" customHeight="false" outlineLevel="0" collapsed="false">
      <c r="A65" s="64"/>
      <c r="B65" s="67"/>
      <c r="C65" s="66"/>
      <c r="D65" s="65"/>
      <c r="E65" s="65"/>
      <c r="F65" s="65"/>
      <c r="G65" s="65"/>
      <c r="I65" s="64"/>
      <c r="J65" s="65"/>
      <c r="K65" s="66"/>
      <c r="L65" s="65"/>
      <c r="M65" s="65"/>
      <c r="N65" s="65"/>
      <c r="O65" s="65"/>
    </row>
    <row r="66" s="68" customFormat="true" ht="15" hidden="false" customHeight="false" outlineLevel="0" collapsed="false">
      <c r="A66" s="64"/>
      <c r="B66" s="65"/>
      <c r="C66" s="66"/>
      <c r="D66" s="65"/>
      <c r="E66" s="65"/>
      <c r="F66" s="65"/>
      <c r="G66" s="65"/>
      <c r="I66" s="62"/>
      <c r="J66" s="69"/>
      <c r="K66" s="70"/>
      <c r="L66" s="69"/>
      <c r="M66" s="69"/>
      <c r="N66" s="69"/>
      <c r="O66" s="69"/>
    </row>
    <row r="67" s="63" customFormat="true" ht="15" hidden="false" customHeight="false" outlineLevel="0" collapsed="false">
      <c r="A67" s="62"/>
      <c r="B67" s="69"/>
      <c r="C67" s="70"/>
      <c r="D67" s="69"/>
      <c r="E67" s="69"/>
      <c r="F67" s="69"/>
      <c r="G67" s="69"/>
      <c r="I67" s="64"/>
      <c r="J67" s="65"/>
      <c r="K67" s="66"/>
      <c r="L67" s="65"/>
      <c r="M67" s="65"/>
      <c r="N67" s="65"/>
      <c r="O67" s="65"/>
    </row>
    <row r="68" s="68" customFormat="true" ht="15" hidden="false" customHeight="false" outlineLevel="0" collapsed="false">
      <c r="A68" s="64"/>
      <c r="B68" s="65"/>
      <c r="C68" s="66"/>
      <c r="D68" s="65"/>
      <c r="E68" s="65"/>
      <c r="F68" s="65"/>
      <c r="G68" s="65"/>
      <c r="I68" s="64"/>
      <c r="J68" s="65"/>
      <c r="K68" s="66"/>
      <c r="L68" s="65"/>
      <c r="M68" s="65"/>
      <c r="N68" s="65"/>
      <c r="O68" s="65"/>
    </row>
    <row r="69" s="68" customFormat="true" ht="15" hidden="false" customHeight="false" outlineLevel="0" collapsed="false">
      <c r="A69" s="64"/>
      <c r="B69" s="65"/>
      <c r="C69" s="66"/>
      <c r="D69" s="65"/>
      <c r="E69" s="65"/>
      <c r="F69" s="65"/>
      <c r="G69" s="65"/>
      <c r="I69" s="62"/>
      <c r="J69" s="69"/>
      <c r="K69" s="70"/>
      <c r="L69" s="69"/>
      <c r="M69" s="69"/>
      <c r="N69" s="69"/>
      <c r="O69" s="69"/>
    </row>
    <row r="70" s="63" customFormat="true" ht="15" hidden="false" customHeight="false" outlineLevel="0" collapsed="false">
      <c r="A70" s="62"/>
      <c r="B70" s="69"/>
      <c r="C70" s="70"/>
      <c r="D70" s="69"/>
      <c r="E70" s="69"/>
      <c r="F70" s="69"/>
      <c r="G70" s="69"/>
      <c r="I70" s="64"/>
      <c r="J70" s="65"/>
      <c r="K70" s="66"/>
      <c r="L70" s="65"/>
      <c r="M70" s="65"/>
      <c r="N70" s="65"/>
      <c r="O70" s="65"/>
    </row>
    <row r="71" s="68" customFormat="true" ht="15" hidden="false" customHeight="false" outlineLevel="0" collapsed="false">
      <c r="A71" s="64"/>
      <c r="B71" s="65"/>
      <c r="C71" s="66"/>
      <c r="D71" s="65"/>
      <c r="E71" s="65"/>
      <c r="F71" s="65"/>
      <c r="G71" s="65"/>
      <c r="I71" s="64"/>
      <c r="J71" s="65"/>
      <c r="K71" s="66"/>
      <c r="L71" s="65"/>
      <c r="M71" s="65"/>
      <c r="N71" s="65"/>
      <c r="O71" s="65"/>
    </row>
    <row r="72" s="68" customFormat="true" ht="15" hidden="false" customHeight="false" outlineLevel="0" collapsed="false">
      <c r="A72" s="64"/>
      <c r="B72" s="65"/>
      <c r="C72" s="66"/>
      <c r="D72" s="65"/>
      <c r="E72" s="65"/>
      <c r="F72" s="65"/>
      <c r="G72" s="65"/>
      <c r="I72" s="62"/>
      <c r="J72" s="69"/>
      <c r="K72" s="70"/>
      <c r="L72" s="69"/>
      <c r="M72" s="69"/>
      <c r="N72" s="69"/>
      <c r="O72" s="69"/>
    </row>
    <row r="73" s="63" customFormat="true" ht="15" hidden="false" customHeight="false" outlineLevel="0" collapsed="false">
      <c r="A73" s="62"/>
      <c r="B73" s="69"/>
      <c r="C73" s="70"/>
      <c r="D73" s="69"/>
      <c r="E73" s="69"/>
      <c r="F73" s="69"/>
      <c r="G73" s="69"/>
      <c r="I73" s="64"/>
      <c r="J73" s="65"/>
      <c r="K73" s="66"/>
      <c r="L73" s="65"/>
      <c r="M73" s="65"/>
      <c r="N73" s="65"/>
      <c r="O73" s="65"/>
    </row>
    <row r="74" s="68" customFormat="true" ht="15" hidden="false" customHeight="false" outlineLevel="0" collapsed="false">
      <c r="A74" s="64"/>
      <c r="B74" s="65"/>
      <c r="C74" s="66"/>
      <c r="D74" s="65"/>
      <c r="E74" s="65"/>
      <c r="F74" s="65"/>
      <c r="G74" s="65"/>
      <c r="I74" s="62"/>
      <c r="J74" s="69"/>
      <c r="K74" s="69"/>
      <c r="L74" s="69"/>
      <c r="M74" s="69"/>
      <c r="N74" s="69"/>
      <c r="O74" s="69"/>
    </row>
    <row r="75" s="73" customFormat="true" ht="15" hidden="false" customHeight="false" outlineLevel="0" collapsed="false">
      <c r="A75" s="71"/>
      <c r="B75" s="72"/>
      <c r="C75" s="72"/>
      <c r="D75" s="72"/>
      <c r="E75" s="72"/>
      <c r="F75" s="72"/>
      <c r="G75" s="72"/>
      <c r="I75" s="71"/>
      <c r="J75" s="72"/>
      <c r="K75" s="72"/>
      <c r="L75" s="72"/>
      <c r="M75" s="72"/>
      <c r="N75" s="72"/>
      <c r="O75" s="72"/>
    </row>
    <row r="76" s="63" customFormat="true" ht="15" hidden="false" customHeight="false" outlineLevel="0" collapsed="false">
      <c r="A76" s="62"/>
      <c r="B76" s="69"/>
      <c r="C76" s="69"/>
      <c r="D76" s="69"/>
      <c r="E76" s="69"/>
      <c r="F76" s="69"/>
      <c r="G76" s="69"/>
      <c r="I76" s="64"/>
      <c r="J76" s="74"/>
      <c r="K76" s="65"/>
      <c r="L76" s="65"/>
      <c r="M76" s="65"/>
      <c r="N76" s="65"/>
      <c r="O76" s="65"/>
    </row>
    <row r="77" s="68" customFormat="true" ht="15" hidden="false" customHeight="false" outlineLevel="0" collapsed="false">
      <c r="A77" s="64"/>
      <c r="B77" s="74"/>
      <c r="C77" s="65"/>
      <c r="D77" s="65"/>
      <c r="E77" s="65"/>
      <c r="F77" s="65"/>
      <c r="G77" s="65"/>
      <c r="I77" s="62"/>
      <c r="J77" s="75"/>
      <c r="K77" s="69"/>
      <c r="L77" s="75"/>
      <c r="M77" s="70"/>
      <c r="N77" s="63"/>
      <c r="O77" s="69"/>
    </row>
    <row r="78" s="63" customFormat="true" ht="15" hidden="false" customHeight="false" outlineLevel="0" collapsed="false">
      <c r="A78" s="62"/>
      <c r="B78" s="75"/>
      <c r="C78" s="69"/>
      <c r="D78" s="75"/>
      <c r="E78" s="70"/>
      <c r="G78" s="69"/>
      <c r="I78" s="62"/>
      <c r="J78" s="69"/>
      <c r="K78" s="69"/>
      <c r="L78" s="70"/>
      <c r="M78" s="70"/>
      <c r="N78" s="62"/>
      <c r="O78" s="62"/>
    </row>
    <row r="79" s="63" customFormat="true" ht="15" hidden="false" customHeight="false" outlineLevel="0" collapsed="false">
      <c r="A79" s="62"/>
      <c r="B79" s="69"/>
      <c r="C79" s="69"/>
      <c r="D79" s="70"/>
      <c r="E79" s="70"/>
      <c r="F79" s="62"/>
      <c r="G79" s="62"/>
      <c r="I79" s="62"/>
      <c r="J79" s="69"/>
      <c r="K79" s="69"/>
      <c r="L79" s="69"/>
      <c r="M79" s="69"/>
      <c r="N79" s="69"/>
      <c r="O79" s="62"/>
    </row>
    <row r="80" s="63" customFormat="true" ht="15" hidden="false" customHeight="false" outlineLevel="0" collapsed="false">
      <c r="A80" s="62"/>
      <c r="B80" s="69"/>
      <c r="C80" s="69"/>
      <c r="D80" s="69"/>
      <c r="E80" s="69"/>
      <c r="F80" s="69"/>
      <c r="G80" s="62"/>
      <c r="I80" s="62"/>
      <c r="J80" s="69"/>
      <c r="K80" s="69"/>
      <c r="L80" s="69"/>
      <c r="M80" s="69"/>
      <c r="N80" s="69"/>
      <c r="O80" s="62"/>
    </row>
    <row r="81" s="63" customFormat="true" ht="15" hidden="false" customHeight="false" outlineLevel="0" collapsed="false">
      <c r="A81" s="62"/>
      <c r="B81" s="69"/>
      <c r="C81" s="69"/>
      <c r="D81" s="69"/>
      <c r="E81" s="69"/>
      <c r="F81" s="69"/>
      <c r="G81" s="62"/>
      <c r="I81" s="62"/>
      <c r="J81" s="62"/>
      <c r="K81" s="69"/>
      <c r="L81" s="69"/>
      <c r="M81" s="69"/>
      <c r="N81" s="69"/>
      <c r="O81" s="62"/>
    </row>
    <row r="82" s="63" customFormat="true" ht="15" hidden="false" customHeight="false" outlineLevel="0" collapsed="false">
      <c r="A82" s="62"/>
      <c r="B82" s="62"/>
      <c r="C82" s="69"/>
      <c r="D82" s="69"/>
      <c r="E82" s="69"/>
      <c r="F82" s="69"/>
      <c r="G82" s="62"/>
    </row>
    <row r="90" customFormat="false" ht="15.75" hidden="false" customHeight="false" outlineLevel="0" collapsed="false"/>
    <row r="91" customFormat="false" ht="15" hidden="false" customHeight="false" outlineLevel="0" collapsed="false">
      <c r="A91" s="76"/>
      <c r="B91" s="77"/>
      <c r="C91" s="77"/>
      <c r="D91" s="77"/>
      <c r="E91" s="77"/>
      <c r="F91" s="77"/>
      <c r="G91" s="77"/>
      <c r="H91" s="77"/>
      <c r="I91" s="77"/>
      <c r="J91" s="78"/>
    </row>
    <row r="92" customFormat="false" ht="15" hidden="false" customHeight="false" outlineLevel="0" collapsed="false">
      <c r="A92" s="79"/>
      <c r="B92" s="80"/>
      <c r="C92" s="80"/>
      <c r="D92" s="80"/>
      <c r="E92" s="80"/>
      <c r="F92" s="80"/>
      <c r="G92" s="80"/>
      <c r="H92" s="80"/>
      <c r="I92" s="80"/>
      <c r="J92" s="81"/>
    </row>
    <row r="93" customFormat="false" ht="15" hidden="false" customHeight="false" outlineLevel="0" collapsed="false">
      <c r="A93" s="79"/>
      <c r="B93" s="62"/>
      <c r="C93" s="62"/>
      <c r="D93" s="62"/>
      <c r="E93" s="62"/>
      <c r="F93" s="62"/>
      <c r="G93" s="62"/>
      <c r="H93" s="80"/>
      <c r="I93" s="80"/>
      <c r="J93" s="81"/>
    </row>
    <row r="94" customFormat="false" ht="15" hidden="false" customHeight="false" outlineLevel="0" collapsed="false">
      <c r="A94" s="79"/>
      <c r="B94" s="64"/>
      <c r="C94" s="65"/>
      <c r="D94" s="66"/>
      <c r="E94" s="65"/>
      <c r="F94" s="65"/>
      <c r="G94" s="65"/>
      <c r="H94" s="80"/>
      <c r="I94" s="80"/>
      <c r="J94" s="81"/>
    </row>
    <row r="95" customFormat="false" ht="15" hidden="false" customHeight="false" outlineLevel="0" collapsed="false">
      <c r="A95" s="79"/>
      <c r="B95" s="64"/>
      <c r="C95" s="65"/>
      <c r="D95" s="66"/>
      <c r="E95" s="65"/>
      <c r="F95" s="65"/>
      <c r="G95" s="65"/>
      <c r="H95" s="80"/>
      <c r="I95" s="80"/>
      <c r="J95" s="81"/>
    </row>
    <row r="96" customFormat="false" ht="15" hidden="false" customHeight="false" outlineLevel="0" collapsed="false">
      <c r="A96" s="79"/>
      <c r="B96" s="62"/>
      <c r="C96" s="69"/>
      <c r="D96" s="70"/>
      <c r="E96" s="69"/>
      <c r="F96" s="69"/>
      <c r="G96" s="69"/>
      <c r="H96" s="80"/>
      <c r="I96" s="80"/>
      <c r="J96" s="81"/>
    </row>
    <row r="97" customFormat="false" ht="15" hidden="false" customHeight="false" outlineLevel="0" collapsed="false">
      <c r="A97" s="79"/>
      <c r="B97" s="64"/>
      <c r="C97" s="65"/>
      <c r="D97" s="66"/>
      <c r="E97" s="65"/>
      <c r="F97" s="65"/>
      <c r="G97" s="65"/>
      <c r="H97" s="80"/>
      <c r="I97" s="82"/>
      <c r="J97" s="81"/>
    </row>
    <row r="98" customFormat="false" ht="15" hidden="false" customHeight="false" outlineLevel="0" collapsed="false">
      <c r="A98" s="79"/>
      <c r="B98" s="64"/>
      <c r="C98" s="65"/>
      <c r="D98" s="66"/>
      <c r="E98" s="65"/>
      <c r="F98" s="65"/>
      <c r="G98" s="65"/>
      <c r="H98" s="80"/>
      <c r="I98" s="80"/>
      <c r="J98" s="81"/>
    </row>
    <row r="99" customFormat="false" ht="15" hidden="false" customHeight="false" outlineLevel="0" collapsed="false">
      <c r="A99" s="79"/>
      <c r="B99" s="62"/>
      <c r="C99" s="69"/>
      <c r="D99" s="70"/>
      <c r="E99" s="69"/>
      <c r="F99" s="69"/>
      <c r="G99" s="69"/>
      <c r="H99" s="80"/>
      <c r="I99" s="80"/>
      <c r="J99" s="81"/>
    </row>
    <row r="100" customFormat="false" ht="15" hidden="false" customHeight="false" outlineLevel="0" collapsed="false">
      <c r="A100" s="79"/>
      <c r="B100" s="64"/>
      <c r="C100" s="65"/>
      <c r="D100" s="66"/>
      <c r="E100" s="65"/>
      <c r="F100" s="65"/>
      <c r="G100" s="65"/>
      <c r="H100" s="80"/>
      <c r="I100" s="82"/>
      <c r="J100" s="81"/>
    </row>
    <row r="101" customFormat="false" ht="15" hidden="false" customHeight="false" outlineLevel="0" collapsed="false">
      <c r="A101" s="79"/>
      <c r="B101" s="64"/>
      <c r="C101" s="65"/>
      <c r="D101" s="66"/>
      <c r="E101" s="65"/>
      <c r="F101" s="65"/>
      <c r="G101" s="65"/>
      <c r="H101" s="80"/>
      <c r="I101" s="82"/>
      <c r="J101" s="81"/>
    </row>
    <row r="102" customFormat="false" ht="15" hidden="false" customHeight="false" outlineLevel="0" collapsed="false">
      <c r="A102" s="79"/>
      <c r="B102" s="62"/>
      <c r="C102" s="69"/>
      <c r="D102" s="70"/>
      <c r="E102" s="69"/>
      <c r="F102" s="69"/>
      <c r="G102" s="69"/>
      <c r="H102" s="80"/>
      <c r="I102" s="82"/>
      <c r="J102" s="81"/>
    </row>
    <row r="103" customFormat="false" ht="15" hidden="false" customHeight="false" outlineLevel="0" collapsed="false">
      <c r="A103" s="79"/>
      <c r="B103" s="64"/>
      <c r="C103" s="65"/>
      <c r="D103" s="66"/>
      <c r="E103" s="65"/>
      <c r="F103" s="65"/>
      <c r="G103" s="65"/>
      <c r="H103" s="80"/>
      <c r="I103" s="82"/>
      <c r="J103" s="81"/>
    </row>
    <row r="104" customFormat="false" ht="15" hidden="false" customHeight="false" outlineLevel="0" collapsed="false">
      <c r="A104" s="79"/>
      <c r="B104" s="62"/>
      <c r="C104" s="69"/>
      <c r="D104" s="69"/>
      <c r="E104" s="69"/>
      <c r="F104" s="69"/>
      <c r="G104" s="69"/>
      <c r="H104" s="80"/>
      <c r="I104" s="82"/>
      <c r="J104" s="81"/>
    </row>
    <row r="105" customFormat="false" ht="15" hidden="false" customHeight="false" outlineLevel="0" collapsed="false">
      <c r="A105" s="79"/>
      <c r="B105" s="71"/>
      <c r="C105" s="72"/>
      <c r="D105" s="72"/>
      <c r="E105" s="72"/>
      <c r="F105" s="72"/>
      <c r="G105" s="72"/>
      <c r="H105" s="80"/>
      <c r="I105" s="82"/>
      <c r="J105" s="81"/>
    </row>
    <row r="106" customFormat="false" ht="15" hidden="false" customHeight="false" outlineLevel="0" collapsed="false">
      <c r="A106" s="79"/>
      <c r="B106" s="64"/>
      <c r="C106" s="74"/>
      <c r="D106" s="65"/>
      <c r="E106" s="65"/>
      <c r="F106" s="65"/>
      <c r="G106" s="65"/>
      <c r="H106" s="80"/>
      <c r="I106" s="80"/>
      <c r="J106" s="81"/>
    </row>
    <row r="107" customFormat="false" ht="15" hidden="false" customHeight="false" outlineLevel="0" collapsed="false">
      <c r="A107" s="79"/>
      <c r="B107" s="62"/>
      <c r="C107" s="75"/>
      <c r="D107" s="69"/>
      <c r="E107" s="75"/>
      <c r="F107" s="70"/>
      <c r="G107" s="83"/>
      <c r="H107" s="80"/>
      <c r="I107" s="80"/>
      <c r="J107" s="81"/>
    </row>
    <row r="108" customFormat="false" ht="15" hidden="false" customHeight="false" outlineLevel="0" collapsed="false">
      <c r="A108" s="79"/>
      <c r="B108" s="62"/>
      <c r="C108" s="69"/>
      <c r="D108" s="69"/>
      <c r="E108" s="70"/>
      <c r="F108" s="70"/>
      <c r="G108" s="62"/>
      <c r="H108" s="80"/>
      <c r="I108" s="80"/>
      <c r="J108" s="81"/>
    </row>
    <row r="109" customFormat="false" ht="15" hidden="false" customHeight="false" outlineLevel="0" collapsed="false">
      <c r="A109" s="79"/>
      <c r="B109" s="62"/>
      <c r="C109" s="69"/>
      <c r="D109" s="69"/>
      <c r="E109" s="69"/>
      <c r="F109" s="69"/>
      <c r="G109" s="69"/>
      <c r="H109" s="80"/>
      <c r="I109" s="80"/>
      <c r="J109" s="81"/>
    </row>
    <row r="110" customFormat="false" ht="15" hidden="false" customHeight="false" outlineLevel="0" collapsed="false">
      <c r="A110" s="79"/>
      <c r="B110" s="62"/>
      <c r="C110" s="69"/>
      <c r="D110" s="69"/>
      <c r="E110" s="69"/>
      <c r="F110" s="69"/>
      <c r="G110" s="69"/>
      <c r="H110" s="80"/>
      <c r="I110" s="80"/>
      <c r="J110" s="81"/>
    </row>
    <row r="111" customFormat="false" ht="15" hidden="false" customHeight="false" outlineLevel="0" collapsed="false">
      <c r="A111" s="79"/>
      <c r="B111" s="62"/>
      <c r="C111" s="62"/>
      <c r="D111" s="69"/>
      <c r="E111" s="69"/>
      <c r="F111" s="69"/>
      <c r="G111" s="69"/>
      <c r="H111" s="80"/>
      <c r="I111" s="80"/>
      <c r="J111" s="81"/>
    </row>
    <row r="112" customFormat="false" ht="15" hidden="false" customHeight="false" outlineLevel="0" collapsed="false">
      <c r="A112" s="79"/>
      <c r="B112" s="80"/>
      <c r="C112" s="80"/>
      <c r="D112" s="80"/>
      <c r="E112" s="80"/>
      <c r="F112" s="80"/>
      <c r="G112" s="82"/>
      <c r="H112" s="80"/>
      <c r="I112" s="80"/>
      <c r="J112" s="81"/>
    </row>
    <row r="113" customFormat="false" ht="15" hidden="false" customHeight="false" outlineLevel="0" collapsed="false">
      <c r="A113" s="79"/>
      <c r="B113" s="80"/>
      <c r="C113" s="80"/>
      <c r="D113" s="80"/>
      <c r="E113" s="80"/>
      <c r="F113" s="80"/>
      <c r="G113" s="82"/>
      <c r="H113" s="80"/>
      <c r="I113" s="80"/>
      <c r="J113" s="81"/>
    </row>
    <row r="114" customFormat="false" ht="15" hidden="false" customHeight="false" outlineLevel="0" collapsed="false">
      <c r="A114" s="79"/>
      <c r="B114" s="80"/>
      <c r="C114" s="80"/>
      <c r="D114" s="80"/>
      <c r="E114" s="80"/>
      <c r="F114" s="80"/>
      <c r="G114" s="80"/>
      <c r="H114" s="80"/>
      <c r="I114" s="80"/>
      <c r="J114" s="81"/>
    </row>
    <row r="115" customFormat="false" ht="15" hidden="false" customHeight="false" outlineLevel="0" collapsed="false">
      <c r="A115" s="79"/>
      <c r="B115" s="80"/>
      <c r="C115" s="80"/>
      <c r="D115" s="80"/>
      <c r="E115" s="80"/>
      <c r="F115" s="80"/>
      <c r="G115" s="80"/>
      <c r="H115" s="80"/>
      <c r="I115" s="80"/>
      <c r="J115" s="81"/>
    </row>
    <row r="116" customFormat="false" ht="15" hidden="false" customHeight="false" outlineLevel="0" collapsed="false">
      <c r="A116" s="79"/>
      <c r="B116" s="80"/>
      <c r="C116" s="80"/>
      <c r="D116" s="80"/>
      <c r="E116" s="80"/>
      <c r="F116" s="80"/>
      <c r="G116" s="80"/>
      <c r="H116" s="80"/>
      <c r="I116" s="80"/>
      <c r="J116" s="81"/>
    </row>
    <row r="117" customFormat="false" ht="15" hidden="false" customHeight="false" outlineLevel="0" collapsed="false">
      <c r="A117" s="79"/>
      <c r="B117" s="80"/>
      <c r="C117" s="80"/>
      <c r="D117" s="80"/>
      <c r="E117" s="80"/>
      <c r="F117" s="80"/>
      <c r="G117" s="80"/>
      <c r="H117" s="80"/>
      <c r="I117" s="80"/>
      <c r="J117" s="81"/>
    </row>
    <row r="118" customFormat="false" ht="15" hidden="false" customHeight="false" outlineLevel="0" collapsed="false">
      <c r="A118" s="79"/>
      <c r="B118" s="80"/>
      <c r="C118" s="80"/>
      <c r="D118" s="80"/>
      <c r="E118" s="80"/>
      <c r="F118" s="80"/>
      <c r="G118" s="80"/>
      <c r="H118" s="80"/>
      <c r="I118" s="80"/>
      <c r="J118" s="81"/>
    </row>
    <row r="119" customFormat="false" ht="15.75" hidden="false" customHeight="false" outlineLevel="0" collapsed="false">
      <c r="A119" s="84"/>
      <c r="B119" s="85"/>
      <c r="C119" s="85"/>
      <c r="D119" s="85"/>
      <c r="E119" s="85"/>
      <c r="F119" s="85"/>
      <c r="G119" s="85"/>
      <c r="H119" s="85"/>
      <c r="I119" s="85"/>
      <c r="J119" s="86"/>
    </row>
  </sheetData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6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219</TotalTime>
  <Application>LibreOffice/6.0.3.2$Windows_x86 LibreOffice_project/8f48d515416608e3a835360314dac7e47fd0b821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2023-11-15T12:28:12Z</cp:lastPrinted>
  <dcterms:modified xsi:type="dcterms:W3CDTF">2023-11-15T12:28:22Z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